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<sst xmlns="http://schemas.openxmlformats.org/spreadsheetml/2006/main" count="165" uniqueCount="87">
  <si>
    <t xml:space="preserve">COMUNE DI POGGIO A CAIANO</t>
  </si>
  <si>
    <t xml:space="preserve">CONTRIBUTO DI COSTRUZIONE (Oneri di Urbanizzazione Primaria e Secondaria e Costo di Costruzione - art. 184 L.R. 65/2014)</t>
  </si>
  <si>
    <t xml:space="preserve">richiedente</t>
  </si>
  <si>
    <t xml:space="preserve">ubicazione</t>
  </si>
  <si>
    <t xml:space="preserve">lavori di:</t>
  </si>
  <si>
    <t xml:space="preserve">DESTINAZIONE DELL'IMMOBILE</t>
  </si>
  <si>
    <t xml:space="preserve">Unità di applicazione</t>
  </si>
  <si>
    <t xml:space="preserve">TARIFFE IN VIGORE dal 1/1/2018</t>
  </si>
  <si>
    <t xml:space="preserve">TARIFFE IN VIGORE fino al 31/12/2024</t>
  </si>
  <si>
    <t xml:space="preserve">TARIFFE IN VIGORE DAL 01/01/2025</t>
  </si>
  <si>
    <t xml:space="preserve">TARIFFE DA APPLICARE</t>
  </si>
  <si>
    <t xml:space="preserve">ONERI di Urbanizzazione Primaria e Secondaria</t>
  </si>
  <si>
    <t xml:space="preserve">RESIDENZIALE</t>
  </si>
  <si>
    <t xml:space="preserve">primaria</t>
  </si>
  <si>
    <t xml:space="preserve">secondaria</t>
  </si>
  <si>
    <t xml:space="preserve">totale</t>
  </si>
  <si>
    <t xml:space="preserve">adeguamento</t>
  </si>
  <si>
    <t xml:space="preserve">1) Restauro e ristrutturazione Edilizia</t>
  </si>
  <si>
    <t xml:space="preserve">mc</t>
  </si>
  <si>
    <t xml:space="preserve">2) Nuova edificazione, ristrutturazione urbanistica e sostituzione edilizia</t>
  </si>
  <si>
    <t xml:space="preserve">3) Mutamento di destinazione d'uso edifici rurali
(art. 5 ter L.R. 64/95 "oneri
verdi")</t>
  </si>
  <si>
    <t xml:space="preserve">ARTIGIANALE E INDUSTRIALE</t>
  </si>
  <si>
    <t xml:space="preserve">Categorie Generali</t>
  </si>
  <si>
    <t xml:space="preserve">mq</t>
  </si>
  <si>
    <t xml:space="preserve">Categorie ISTAT 1971(*)</t>
  </si>
  <si>
    <t xml:space="preserve">TURISTICO-COMMERCIALE-DIREZIONALE</t>
  </si>
  <si>
    <t xml:space="preserve">COMMERCIO ALL'INGROSSO E DEPOSITO</t>
  </si>
  <si>
    <t xml:space="preserve">COSTO DI COSTRUZIONE</t>
  </si>
  <si>
    <t xml:space="preserve">rivalutazione</t>
  </si>
  <si>
    <t xml:space="preserve">2011-2013</t>
  </si>
  <si>
    <t xml:space="preserve">NUOVE COSTRUZIONI</t>
  </si>
  <si>
    <t xml:space="preserve">tariffa</t>
  </si>
  <si>
    <t xml:space="preserve">Costo di costruzione unitario per edilizia residenziale</t>
  </si>
  <si>
    <t xml:space="preserve">2010-2015</t>
  </si>
  <si>
    <t xml:space="preserve">Costo di costruzione unitario per edifici con destinazione turistica, commerciale e direzionale</t>
  </si>
  <si>
    <r>
      <rPr>
        <sz val="6"/>
        <color rgb="FFFF0000"/>
        <rFont val="Microsoft Sans Serif"/>
        <family val="2"/>
        <charset val="1"/>
      </rPr>
      <t xml:space="preserve">10,67% (</t>
    </r>
    <r>
      <rPr>
        <u val="single"/>
        <sz val="6"/>
        <color rgb="FFFF0000"/>
        <rFont val="Microsoft Sans Serif"/>
        <family val="2"/>
        <charset val="1"/>
      </rPr>
      <t xml:space="preserve">2010-2015</t>
    </r>
    <r>
      <rPr>
        <sz val="6"/>
        <color rgb="FFFF0000"/>
        <rFont val="Microsoft Sans Serif"/>
        <family val="2"/>
        <charset val="1"/>
      </rPr>
      <t xml:space="preserve">)</t>
    </r>
  </si>
  <si>
    <t xml:space="preserve">Costo di costruzione per edifici con destinazione commerciale all'ingrosso</t>
  </si>
  <si>
    <t xml:space="preserve">RISTRUTTURAZIONI</t>
  </si>
  <si>
    <t xml:space="preserve">1) ABITAZIONI AVENTI :</t>
  </si>
  <si>
    <t xml:space="preserve">percentuale</t>
  </si>
  <si>
    <t xml:space="preserve">a) SU &gt; mq. 160 e accessori &gt;= mq. 60</t>
  </si>
  <si>
    <t xml:space="preserve">b) mq. 130 &lt; SU &lt; mq. 160 e accessori &lt;= mq. 55</t>
  </si>
  <si>
    <t xml:space="preserve">c) mq. 110 &lt; SU &lt; mq. 130 e accessori &lt;= mq. 50</t>
  </si>
  <si>
    <t xml:space="preserve">d) mq.  95 &lt; SU &lt; mq.  110 e accessori &lt;= mq. 45</t>
  </si>
  <si>
    <t xml:space="preserve">e) SU &lt; mq. 95 e accessori &lt;= mq. 40</t>
  </si>
  <si>
    <t xml:space="preserve">2) ABITAZIONI AVENTI CARATTERISTICHE DI LUSSO (D.</t>
  </si>
  <si>
    <t xml:space="preserve">M. 2.8.1969)</t>
  </si>
  <si>
    <t xml:space="preserve">3) COSTRUZIONI O IMPIANTI PER LE ATTIVITA’ TURISTICHE COMMERCIALI E DIREZIONALI</t>
  </si>
  <si>
    <t xml:space="preserve">QUANTIFICAZIONE DELL'INTERVENTO</t>
  </si>
  <si>
    <t xml:space="preserve">allegare distinta per calcolo volume e/o superficie con schemi per controllo</t>
  </si>
  <si>
    <t xml:space="preserve">volume interessato dall'intervento</t>
  </si>
  <si>
    <t xml:space="preserve">superficie interessata dall'intervento</t>
  </si>
  <si>
    <t xml:space="preserve">superficie interessata all'intervento (costo costruzione)</t>
  </si>
  <si>
    <t xml:space="preserve">CALCOLO DEGLI IMPORTI DOVUTI</t>
  </si>
  <si>
    <t xml:space="preserve">unità di applicazione</t>
  </si>
  <si>
    <t xml:space="preserve">quantità</t>
  </si>
  <si>
    <t xml:space="preserve">importi</t>
  </si>
  <si>
    <t xml:space="preserve">Oneri di urbanizzazione primaria</t>
  </si>
  <si>
    <t xml:space="preserve">€</t>
  </si>
  <si>
    <t xml:space="preserve">Oneri di urbanizzazione secondaria</t>
  </si>
  <si>
    <t xml:space="preserve">TOTALE ONERI DI URBANIZZAZIONE</t>
  </si>
  <si>
    <t xml:space="preserve">Contributo riferito al costo di costruzione</t>
  </si>
  <si>
    <t xml:space="preserve">TOTALE COSTO DI COSTRUZIONE</t>
  </si>
  <si>
    <t xml:space="preserve">CONTRIBUTO TOTALE</t>
  </si>
  <si>
    <t xml:space="preserve">RATEIZZAZIONE</t>
  </si>
  <si>
    <t xml:space="preserve">Importo Oneri di Urbanizzazione da rateizzare</t>
  </si>
  <si>
    <t xml:space="preserve">la rateizzazione è possibile solo se l'importo da versare supera € 1.032,00</t>
  </si>
  <si>
    <t xml:space="preserve">Nel caso in cui si scelga, per il pagamento del suddetto contributo, una delle soluzioni di rateizzazione, si dovra’ presentare, a garanzia delle rate sospese, idonea polizza fideiussoria rilasciata da Istituto Bancario od Assicurativo debitamente autorizzato, maggiorata del 40% dell’importo dovuto e che consenta l’escussione immediata e diretta di ciascuna rata da parte del Comune, </t>
  </si>
  <si>
    <t xml:space="preserve">UNICA RATA  entro presentazione per SCIA</t>
  </si>
  <si>
    <t xml:space="preserve">-</t>
  </si>
  <si>
    <t xml:space="preserve">1° rata pari a 1/4 al ritiro o presentazione per le SCIA</t>
  </si>
  <si>
    <t xml:space="preserve">2° rata pari a 1/4 entro 6 mesi dal ritiro o presentazione SCIA</t>
  </si>
  <si>
    <t xml:space="preserve">3° rata pari a 1/4 entro 12 mesi dal ritiro o presentazione SCIA</t>
  </si>
  <si>
    <t xml:space="preserve">4° rata pari a 1/4 entro 18 mesi dal ritiro o presentazione SCIA</t>
  </si>
  <si>
    <t xml:space="preserve">Importo Costo di Costruzione da rateizzare</t>
  </si>
  <si>
    <t xml:space="preserve">UNICA RATA  entro presentazione per SCIA o ritiro</t>
  </si>
  <si>
    <t xml:space="preserve">1° rata pari al 30% entro 2 mesi dall'inizio lavori o dalla presentazione SCIA</t>
  </si>
  <si>
    <t xml:space="preserve">2° rata pari al 30% entro 1 anno dalla prima rata</t>
  </si>
  <si>
    <t xml:space="preserve">3° rata pari al 40% entro 60 gg dalla ultimazione dei lavori</t>
  </si>
  <si>
    <t xml:space="preserve">Poggio a Caiano,</t>
  </si>
  <si>
    <t xml:space="preserve">Il presente calcolo è stato effettuato:</t>
  </si>
  <si>
    <t xml:space="preserve">autoliquidazione</t>
  </si>
  <si>
    <t xml:space="preserve">d'ufficio</t>
  </si>
  <si>
    <t xml:space="preserve">IL TECNICO</t>
  </si>
  <si>
    <t xml:space="preserve">IL RICHIEDENTE</t>
  </si>
  <si>
    <t xml:space="preserve">INSERIRE IMPORTI E QUANTITA' NELLE CASELLE VERDI CHE INTERESSANO</t>
  </si>
  <si>
    <t xml:space="preserve">I CALCOLI SARANNO EFFETTUATI AUTOMATICAMENTE ANCHE PER QUANTO RIGUARDA LA RATEIZZAZIONE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</si>
</sst>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0.00"/>
    <numFmt numFmtId="167" formatCode="0.00%"/>
    <numFmt numFmtId="168" formatCode="#,##0.00"/>
    <numFmt numFmtId="169" formatCode="0.00%;[RED]\-0.00%"/>
    <numFmt numFmtId="170" formatCode="0.0%"/>
  </numFmts>
  <fonts count="32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Microsoft Sans Serif"/>
      <family val="0"/>
      <charset val="1"/>
    </font>
    <font>
      <b val="true"/>
      <sz val="10"/>
      <name val="Arial"/>
      <family val="2"/>
      <charset val="1"/>
    </font>
    <font>
      <b val="true"/>
      <sz val="8"/>
      <color rgb="FF000000"/>
      <name val="Arial"/>
      <family val="2"/>
      <charset val="1"/>
    </font>
    <font>
      <b val="true"/>
      <sz val="6"/>
      <name val="Arial"/>
      <family val="2"/>
      <charset val="1"/>
    </font>
    <font>
      <b val="true"/>
      <sz val="8"/>
      <name val="Arial"/>
      <family val="2"/>
      <charset val="1"/>
    </font>
    <font>
      <sz val="5.5"/>
      <name val="Microsoft Sans Serif"/>
      <family val="2"/>
      <charset val="1"/>
    </font>
    <font>
      <b val="true"/>
      <sz val="5.5"/>
      <name val="Arial"/>
      <family val="2"/>
      <charset val="1"/>
    </font>
    <font>
      <b val="true"/>
      <sz val="5.5"/>
      <color rgb="FF000000"/>
      <name val="Arial"/>
      <family val="2"/>
      <charset val="1"/>
    </font>
    <font>
      <sz val="6"/>
      <color rgb="FF000000"/>
      <name val="Microsoft Sans Serif"/>
      <family val="2"/>
      <charset val="1"/>
    </font>
    <font>
      <b val="true"/>
      <sz val="6"/>
      <color rgb="FF000000"/>
      <name val="Arial"/>
      <family val="2"/>
      <charset val="1"/>
    </font>
    <font>
      <sz val="5.5"/>
      <color rgb="FF000000"/>
      <name val="Times New Roman"/>
      <family val="0"/>
      <charset val="204"/>
    </font>
    <font>
      <b val="true"/>
      <sz val="5"/>
      <name val="Arial"/>
      <family val="2"/>
      <charset val="1"/>
    </font>
    <font>
      <b val="true"/>
      <sz val="4.5"/>
      <name val="Arial"/>
      <family val="2"/>
      <charset val="1"/>
    </font>
    <font>
      <sz val="5.5"/>
      <color rgb="FF000000"/>
      <name val="Microsoft Sans Serif"/>
      <family val="2"/>
      <charset val="1"/>
    </font>
    <font>
      <sz val="6"/>
      <color rgb="FFFFFFFF"/>
      <name val="Microsoft Sans Serif"/>
      <family val="2"/>
      <charset val="1"/>
    </font>
    <font>
      <b val="true"/>
      <sz val="6"/>
      <color rgb="FFFF0000"/>
      <name val="Arial"/>
      <family val="2"/>
      <charset val="1"/>
    </font>
    <font>
      <sz val="6"/>
      <color rgb="FFFF0000"/>
      <name val="Microsoft Sans Serif"/>
      <family val="2"/>
      <charset val="1"/>
    </font>
    <font>
      <u val="single"/>
      <sz val="6"/>
      <color rgb="FFFF0000"/>
      <name val="Microsoft Sans Serif"/>
      <family val="2"/>
      <charset val="1"/>
    </font>
    <font>
      <sz val="6"/>
      <color rgb="FF000000"/>
      <name val="Arial"/>
      <family val="2"/>
      <charset val="1"/>
    </font>
    <font>
      <i val="true"/>
      <sz val="5.5"/>
      <name val="Arial"/>
      <family val="2"/>
      <charset val="1"/>
    </font>
    <font>
      <sz val="6"/>
      <name val="Microsoft Sans Serif"/>
      <family val="2"/>
      <charset val="1"/>
    </font>
    <font>
      <sz val="6"/>
      <name val="Times New Roman"/>
      <family val="1"/>
      <charset val="1"/>
    </font>
    <font>
      <sz val="10"/>
      <color rgb="FFFF0000"/>
      <name val="Times New Roman"/>
      <family val="0"/>
      <charset val="204"/>
    </font>
    <font>
      <b val="true"/>
      <sz val="6"/>
      <name val="Microsoft Sans Serif"/>
      <family val="2"/>
      <charset val="1"/>
    </font>
    <font>
      <sz val="10"/>
      <name val="Times New Roman"/>
      <family val="0"/>
      <charset val="204"/>
    </font>
    <font>
      <sz val="9"/>
      <name val="Microsoft Sans Serif"/>
      <family val="2"/>
      <charset val="1"/>
    </font>
    <font>
      <b val="true"/>
      <sz val="9"/>
      <name val="Microsoft Sans Serif"/>
      <family val="2"/>
      <charset val="1"/>
    </font>
    <font>
      <b val="true"/>
      <sz val="9"/>
      <color rgb="FFFF0000"/>
      <name val="Microsoft Sans Serif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BFBFBF"/>
        <bgColor rgb="FFB4C7DC"/>
      </patternFill>
    </fill>
    <fill>
      <patternFill patternType="solid">
        <fgColor rgb="FFCCFFCC"/>
        <bgColor rgb="FFF2F2F2"/>
      </patternFill>
    </fill>
    <fill>
      <patternFill patternType="solid">
        <fgColor rgb="FFDDDDDD"/>
        <bgColor rgb="FFF2F2F2"/>
      </patternFill>
    </fill>
    <fill>
      <patternFill patternType="solid">
        <fgColor rgb="FFFFF5CE"/>
        <bgColor rgb="FFF2F2F2"/>
      </patternFill>
    </fill>
    <fill>
      <patternFill patternType="solid">
        <fgColor rgb="FFFFBF00"/>
        <bgColor rgb="FFFF9900"/>
      </patternFill>
    </fill>
    <fill>
      <patternFill patternType="solid">
        <fgColor rgb="FFFFFFFF"/>
        <bgColor rgb="FFF2F2F2"/>
      </patternFill>
    </fill>
    <fill>
      <patternFill patternType="solid">
        <fgColor rgb="FFFFE994"/>
        <bgColor rgb="FFFFF5CE"/>
      </patternFill>
    </fill>
    <fill>
      <patternFill patternType="solid">
        <fgColor rgb="FF729FCF"/>
        <bgColor rgb="FF969696"/>
      </patternFill>
    </fill>
    <fill>
      <patternFill patternType="solid">
        <fgColor rgb="FFB4C7DC"/>
        <bgColor rgb="FFBFBFBF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>
        <color rgb="FFFF0000"/>
      </top>
      <bottom/>
      <diagonal/>
    </border>
    <border diagonalUp="false" diagonalDown="false">
      <left/>
      <right/>
      <top/>
      <bottom style="thin">
        <color rgb="FFFF0000"/>
      </bottom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2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5" fontId="6" fillId="2" borderId="2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64" fontId="0" fillId="0" borderId="3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1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8" fillId="3" borderId="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0" borderId="2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8" fillId="4" borderId="2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2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8" fillId="5" borderId="2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" fillId="6" borderId="1" xfId="0" applyFont="true" applyBorder="true" applyAlignment="true" applyProtection="true">
      <alignment horizontal="general" vertical="center" textRotation="0" wrapText="true" indent="0" shrinkToFit="false"/>
      <protection locked="true" hidden="tru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1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7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1" xfId="0" applyFont="false" applyBorder="true" applyAlignment="true" applyProtection="true">
      <alignment horizontal="left" vertical="bottom" textRotation="0" wrapText="true" indent="0" shrinkToFit="false"/>
      <protection locked="true" hidden="true"/>
    </xf>
    <xf numFmtId="164" fontId="7" fillId="8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9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11" fillId="4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7" fontId="12" fillId="6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6" fontId="13" fillId="4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8" fontId="13" fillId="5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8" fontId="13" fillId="3" borderId="1" xfId="0" applyFont="true" applyBorder="true" applyAlignment="true" applyProtection="true">
      <alignment horizontal="right" vertical="center" textRotation="0" wrapText="false" indent="0" shrinkToFit="true"/>
      <protection locked="false" hidden="true"/>
    </xf>
    <xf numFmtId="164" fontId="14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7" fontId="12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6" fontId="13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7" fontId="12" fillId="7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8" fontId="13" fillId="7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4" fontId="15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6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7" fontId="17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7" fontId="18" fillId="7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6" fontId="11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9" fontId="12" fillId="6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6" fontId="11" fillId="2" borderId="1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66" fontId="11" fillId="0" borderId="0" xfId="0" applyFont="true" applyBorder="false" applyAlignment="true" applyProtection="true">
      <alignment horizontal="center" vertical="center" textRotation="0" wrapText="false" indent="0" shrinkToFit="true"/>
      <protection locked="true" hidden="tru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7" fontId="20" fillId="0" borderId="1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68" fontId="13" fillId="4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4" fontId="22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8" fontId="11" fillId="2" borderId="1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67" fontId="20" fillId="6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23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70" fontId="11" fillId="0" borderId="1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70" fontId="13" fillId="0" borderId="1" xfId="0" applyFont="true" applyBorder="true" applyAlignment="true" applyProtection="true">
      <alignment horizontal="center" vertical="center" textRotation="0" wrapText="false" indent="0" shrinkToFit="true"/>
      <protection locked="true" hidden="true"/>
    </xf>
    <xf numFmtId="170" fontId="13" fillId="3" borderId="1" xfId="0" applyFont="true" applyBorder="true" applyAlignment="true" applyProtection="true">
      <alignment horizontal="center" vertical="center" textRotation="0" wrapText="false" indent="0" shrinkToFit="true"/>
      <protection locked="false" hidden="true"/>
    </xf>
    <xf numFmtId="164" fontId="23" fillId="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24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8" fontId="13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4" fontId="9" fillId="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22" fillId="3" borderId="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8" fontId="0" fillId="0" borderId="1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4" fontId="25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26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27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28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26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13" fillId="4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22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8" fontId="7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8" fontId="1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2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13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8" fontId="7" fillId="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8" fontId="28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22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8" borderId="0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8" borderId="0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13" fillId="8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8" fontId="13" fillId="8" borderId="1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28" fillId="0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70" fontId="7" fillId="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70" fontId="13" fillId="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0" fillId="6" borderId="0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6" borderId="0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13" fillId="6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8" fontId="13" fillId="6" borderId="1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3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4" fontId="7" fillId="9" borderId="3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1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8" fontId="13" fillId="1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4" fontId="0" fillId="11" borderId="1" xfId="0" applyFont="false" applyBorder="true" applyAlignment="true" applyProtection="true">
      <alignment horizontal="center" vertical="center" textRotation="0" wrapText="true" indent="0" shrinkToFit="false"/>
      <protection locked="true" hidden="true"/>
    </xf>
    <xf numFmtId="164" fontId="24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9" fillId="0" borderId="1" xfId="0" applyFont="true" applyBorder="true" applyAlignment="true" applyProtection="true">
      <alignment horizontal="left" vertical="top" textRotation="0" wrapText="true" indent="0" shrinkToFit="false"/>
      <protection locked="true" hidden="true"/>
    </xf>
    <xf numFmtId="166" fontId="13" fillId="10" borderId="1" xfId="0" applyFont="true" applyBorder="true" applyAlignment="true" applyProtection="true">
      <alignment horizontal="right" vertical="center" textRotation="0" wrapText="false" indent="0" shrinkToFit="true"/>
      <protection locked="true" hidden="true"/>
    </xf>
    <xf numFmtId="168" fontId="7" fillId="10" borderId="1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0" fillId="0" borderId="0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4" fontId="24" fillId="0" borderId="7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7" fillId="0" borderId="0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8" fontId="7" fillId="0" borderId="0" xfId="0" applyFont="true" applyBorder="true" applyAlignment="true" applyProtection="true">
      <alignment horizontal="right" vertical="center" textRotation="0" wrapText="true" indent="0" shrinkToFit="false"/>
      <protection locked="true" hidden="tru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4" fontId="0" fillId="0" borderId="8" xfId="0" applyFont="false" applyBorder="true" applyAlignment="true" applyProtection="true">
      <alignment horizontal="left" vertical="center" textRotation="0" wrapText="true" indent="0" shrinkToFit="false"/>
      <protection locked="true" hidden="true"/>
    </xf>
    <xf numFmtId="164" fontId="24" fillId="0" borderId="0" xfId="0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29" fillId="0" borderId="9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24" fillId="0" borderId="4" xfId="0" applyFont="true" applyBorder="true" applyAlignment="true" applyProtection="true">
      <alignment horizontal="general" vertical="top" textRotation="0" wrapText="true" indent="0" shrinkToFit="false"/>
      <protection locked="true" hidden="tru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29" fillId="0" borderId="9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2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30" fillId="0" borderId="9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30" fillId="0" borderId="0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false" hidden="tru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tru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true"/>
    </xf>
    <xf numFmtId="164" fontId="31" fillId="0" borderId="0" xfId="0" applyFont="true" applyBorder="true" applyAlignment="true" applyProtection="true">
      <alignment horizontal="left" vertical="center" textRotation="0" wrapText="tru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729FCF"/>
      <rgbColor rgb="FF993366"/>
      <rgbColor rgb="FFFFF5CE"/>
      <rgbColor rgb="FFF2F2F2"/>
      <rgbColor rgb="FF660066"/>
      <rgbColor rgb="FFFF8080"/>
      <rgbColor rgb="FF0066CC"/>
      <rgbColor rgb="FFB4C7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DDDDD"/>
      <rgbColor rgb="FFCCFFCC"/>
      <rgbColor rgb="FFFFE994"/>
      <rgbColor rgb="FF99CCFF"/>
      <rgbColor rgb="FFFF99CC"/>
      <rgbColor rgb="FFCC99FF"/>
      <rgbColor rgb="FFFFCC99"/>
      <rgbColor rgb="FF3366FF"/>
      <rgbColor rgb="FF33CCCC"/>
      <rgbColor rgb="FF99CC00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973440</xdr:colOff>
      <xdr:row>86</xdr:row>
      <xdr:rowOff>44280</xdr:rowOff>
    </xdr:from>
    <xdr:to>
      <xdr:col>2</xdr:col>
      <xdr:colOff>573120</xdr:colOff>
      <xdr:row>88</xdr:row>
      <xdr:rowOff>124200</xdr:rowOff>
    </xdr:to>
    <xdr:sp>
      <xdr:nvSpPr>
        <xdr:cNvPr id="0" name="Shape 3"/>
        <xdr:cNvSpPr/>
      </xdr:nvSpPr>
      <xdr:spPr>
        <a:xfrm flipV="1">
          <a:off x="1100520" y="13820040"/>
          <a:ext cx="1765440" cy="460800"/>
        </a:xfrm>
        <a:custGeom>
          <a:avLst/>
          <a:gdLst>
            <a:gd name="textAreaLeft" fmla="*/ 0 w 1765440"/>
            <a:gd name="textAreaRight" fmla="*/ 1772280 w 1765440"/>
            <a:gd name="textAreaTop" fmla="*/ 2520 h 460800"/>
            <a:gd name="textAreaBottom" fmla="*/ 14920560 h 460800"/>
          </a:gdLst>
          <a:ahLst/>
          <a:rect l="textAreaLeft" t="textAreaTop" r="textAreaRight" b="textAreaBottom"/>
          <a:pathLst>
            <a:path w="1873250" h="0">
              <a:moveTo>
                <a:pt x="0" y="0"/>
              </a:moveTo>
              <a:lnTo>
                <a:pt x="1872996" y="0"/>
              </a:lnTo>
            </a:path>
          </a:pathLst>
        </a:custGeom>
        <a:noFill/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</xdr:col>
      <xdr:colOff>78120</xdr:colOff>
      <xdr:row>90</xdr:row>
      <xdr:rowOff>53280</xdr:rowOff>
    </xdr:from>
    <xdr:to>
      <xdr:col>2</xdr:col>
      <xdr:colOff>185040</xdr:colOff>
      <xdr:row>91</xdr:row>
      <xdr:rowOff>185400</xdr:rowOff>
    </xdr:to>
    <xdr:grpSp>
      <xdr:nvGrpSpPr>
        <xdr:cNvPr id="1" name="Group 5"/>
        <xdr:cNvGrpSpPr/>
      </xdr:nvGrpSpPr>
      <xdr:grpSpPr>
        <a:xfrm>
          <a:off x="2370960" y="14648040"/>
          <a:ext cx="106920" cy="379800"/>
          <a:chOff x="2370960" y="14648040"/>
          <a:chExt cx="106920" cy="379800"/>
        </a:xfrm>
      </xdr:grpSpPr>
      <xdr:sp>
        <xdr:nvSpPr>
          <xdr:cNvPr id="2" name="Shape 6"/>
          <xdr:cNvSpPr/>
        </xdr:nvSpPr>
        <xdr:spPr>
          <a:xfrm>
            <a:off x="2370960" y="14648040"/>
            <a:ext cx="106920" cy="137520"/>
          </a:xfrm>
          <a:custGeom>
            <a:avLst/>
            <a:gdLst>
              <a:gd name="textAreaLeft" fmla="*/ 0 w 106920"/>
              <a:gd name="textAreaRight" fmla="*/ 115200 w 106920"/>
              <a:gd name="textAreaTop" fmla="*/ 0 h 137520"/>
              <a:gd name="textAreaBottom" fmla="*/ 146880 h 137520"/>
            </a:gdLst>
            <a:ahLst/>
            <a:rect l="textAreaLeft" t="textAreaTop" r="textAreaRight" b="textAreaBottom"/>
            <a:pathLst>
              <a:path w="66040" h="66040">
                <a:moveTo>
                  <a:pt x="65531" y="65532"/>
                </a:moveTo>
                <a:lnTo>
                  <a:pt x="0" y="65532"/>
                </a:lnTo>
                <a:lnTo>
                  <a:pt x="0" y="0"/>
                </a:lnTo>
                <a:lnTo>
                  <a:pt x="65531" y="0"/>
                </a:lnTo>
                <a:lnTo>
                  <a:pt x="65531" y="65532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3" name="Shape 7"/>
          <xdr:cNvSpPr/>
        </xdr:nvSpPr>
        <xdr:spPr>
          <a:xfrm>
            <a:off x="2378520" y="14658480"/>
            <a:ext cx="90360" cy="116280"/>
          </a:xfrm>
          <a:custGeom>
            <a:avLst/>
            <a:gdLst>
              <a:gd name="textAreaLeft" fmla="*/ 0 w 90360"/>
              <a:gd name="textAreaRight" fmla="*/ 98640 w 90360"/>
              <a:gd name="textAreaTop" fmla="*/ 0 h 116280"/>
              <a:gd name="textAreaBottom" fmla="*/ 125640 h 116280"/>
            </a:gdLst>
            <a:ahLst/>
            <a:rect l="textAreaLeft" t="textAreaTop" r="textAreaRight" b="textAreaBottom"/>
            <a:pathLst>
              <a:path w="56515" h="56515">
                <a:moveTo>
                  <a:pt x="56388" y="56388"/>
                </a:moveTo>
                <a:lnTo>
                  <a:pt x="0" y="56388"/>
                </a:lnTo>
                <a:lnTo>
                  <a:pt x="0" y="0"/>
                </a:lnTo>
                <a:lnTo>
                  <a:pt x="56388" y="0"/>
                </a:lnTo>
                <a:lnTo>
                  <a:pt x="56388" y="56388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4" name="Shape 8"/>
          <xdr:cNvSpPr/>
        </xdr:nvSpPr>
        <xdr:spPr>
          <a:xfrm>
            <a:off x="2370960" y="14890320"/>
            <a:ext cx="106920" cy="137520"/>
          </a:xfrm>
          <a:custGeom>
            <a:avLst/>
            <a:gdLst>
              <a:gd name="textAreaLeft" fmla="*/ 0 w 106920"/>
              <a:gd name="textAreaRight" fmla="*/ 115200 w 106920"/>
              <a:gd name="textAreaTop" fmla="*/ 0 h 137520"/>
              <a:gd name="textAreaBottom" fmla="*/ 146880 h 137520"/>
            </a:gdLst>
            <a:ahLst/>
            <a:rect l="textAreaLeft" t="textAreaTop" r="textAreaRight" b="textAreaBottom"/>
            <a:pathLst>
              <a:path w="66040" h="66040">
                <a:moveTo>
                  <a:pt x="65531" y="65532"/>
                </a:moveTo>
                <a:lnTo>
                  <a:pt x="0" y="65532"/>
                </a:lnTo>
                <a:lnTo>
                  <a:pt x="0" y="0"/>
                </a:lnTo>
                <a:lnTo>
                  <a:pt x="65531" y="0"/>
                </a:lnTo>
                <a:lnTo>
                  <a:pt x="65531" y="65532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5" name="Shape 9"/>
          <xdr:cNvSpPr/>
        </xdr:nvSpPr>
        <xdr:spPr>
          <a:xfrm>
            <a:off x="2378520" y="14900760"/>
            <a:ext cx="90360" cy="116280"/>
          </a:xfrm>
          <a:custGeom>
            <a:avLst/>
            <a:gdLst>
              <a:gd name="textAreaLeft" fmla="*/ 0 w 90360"/>
              <a:gd name="textAreaRight" fmla="*/ 98640 w 90360"/>
              <a:gd name="textAreaTop" fmla="*/ 0 h 116280"/>
              <a:gd name="textAreaBottom" fmla="*/ 125640 h 116280"/>
            </a:gdLst>
            <a:ahLst/>
            <a:rect l="textAreaLeft" t="textAreaTop" r="textAreaRight" b="textAreaBottom"/>
            <a:pathLst>
              <a:path w="56515" h="56515">
                <a:moveTo>
                  <a:pt x="56388" y="56387"/>
                </a:moveTo>
                <a:lnTo>
                  <a:pt x="0" y="56387"/>
                </a:lnTo>
                <a:lnTo>
                  <a:pt x="0" y="0"/>
                </a:lnTo>
                <a:lnTo>
                  <a:pt x="56388" y="0"/>
                </a:lnTo>
                <a:lnTo>
                  <a:pt x="56388" y="56387"/>
                </a:lnTo>
                <a:close/>
              </a:path>
            </a:pathLst>
          </a:custGeom>
          <a:solidFill>
            <a:srgbClr val="ccffcc">
              <a:alpha val="50000"/>
            </a:srgbClr>
          </a:solidFill>
          <a:ln w="0">
            <a:solidFill>
              <a:srgbClr val="468a1a"/>
            </a:solidFill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oneCell">
    <xdr:from>
      <xdr:col>2</xdr:col>
      <xdr:colOff>86400</xdr:colOff>
      <xdr:row>0</xdr:row>
      <xdr:rowOff>15120</xdr:rowOff>
    </xdr:from>
    <xdr:to>
      <xdr:col>2</xdr:col>
      <xdr:colOff>609480</xdr:colOff>
      <xdr:row>0</xdr:row>
      <xdr:rowOff>649080</xdr:rowOff>
    </xdr:to>
    <xdr:pic>
      <xdr:nvPicPr>
        <xdr:cNvPr id="6" name="Immagine 9" descr=""/>
        <xdr:cNvPicPr/>
      </xdr:nvPicPr>
      <xdr:blipFill>
        <a:blip r:embed="rId1"/>
        <a:stretch/>
      </xdr:blipFill>
      <xdr:spPr>
        <a:xfrm>
          <a:off x="2379240" y="15120"/>
          <a:ext cx="523080" cy="6339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100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L95" activeCellId="0" sqref="L95"/>
    </sheetView>
  </sheetViews>
  <sheetFormatPr defaultColWidth="8.5546875" defaultRowHeight="12.8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.11"/>
    <col collapsed="false" customWidth="true" hidden="false" outlineLevel="0" max="3" min="3" style="1" width="10.78"/>
    <col collapsed="false" customWidth="true" hidden="false" outlineLevel="0" max="4" min="4" style="1" width="10"/>
    <col collapsed="false" customWidth="true" hidden="true" outlineLevel="0" max="8" min="5" style="1" width="7.78"/>
    <col collapsed="false" customWidth="true" hidden="true" outlineLevel="0" max="9" min="9" style="1" width="9"/>
    <col collapsed="false" customWidth="true" hidden="false" outlineLevel="0" max="12" min="10" style="1" width="11.34"/>
    <col collapsed="false" customWidth="true" hidden="false" outlineLevel="0" max="13" min="13" style="1" width="9.07"/>
    <col collapsed="false" customWidth="true" hidden="false" outlineLevel="0" max="16" min="14" style="1" width="11.34"/>
    <col collapsed="false" customWidth="true" hidden="true" outlineLevel="0" max="23" min="18" style="1" width="8.44"/>
    <col collapsed="false" customWidth="true" hidden="false" outlineLevel="0" max="26" min="24" style="1" width="11.34"/>
  </cols>
  <sheetData>
    <row r="1" customFormat="false" ht="53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5.75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11.25" hidden="false" customHeight="true" outlineLevel="0" collapsed="false">
      <c r="A3" s="4"/>
      <c r="B3" s="5" t="n">
        <v>2025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customFormat="false" ht="9.75" hidden="false" customHeight="true" outlineLevel="0" collapsed="false">
      <c r="A4" s="7"/>
      <c r="B4" s="8" t="s">
        <v>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customFormat="false" ht="9.75" hidden="false" customHeight="true" outlineLevel="0" collapsed="false">
      <c r="A5" s="7"/>
      <c r="B5" s="8" t="s">
        <v>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customFormat="false" ht="11.25" hidden="false" customHeight="true" outlineLevel="0" collapsed="false">
      <c r="A6" s="7"/>
      <c r="B6" s="8" t="s">
        <v>4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customFormat="false" ht="22.7" hidden="false" customHeight="true" outlineLevel="0" collapsed="false">
      <c r="A7" s="7"/>
      <c r="B7" s="10" t="s">
        <v>5</v>
      </c>
      <c r="C7" s="4"/>
      <c r="D7" s="11" t="s">
        <v>6</v>
      </c>
      <c r="E7" s="12" t="s">
        <v>7</v>
      </c>
      <c r="F7" s="12"/>
      <c r="G7" s="12"/>
      <c r="H7" s="13"/>
      <c r="I7" s="12" t="s">
        <v>8</v>
      </c>
      <c r="J7" s="12"/>
      <c r="K7" s="12"/>
      <c r="L7" s="12"/>
      <c r="M7" s="14" t="s">
        <v>9</v>
      </c>
      <c r="N7" s="14"/>
      <c r="O7" s="14"/>
      <c r="P7" s="14"/>
      <c r="Q7" s="15"/>
      <c r="R7" s="16"/>
      <c r="S7" s="16"/>
      <c r="T7" s="16"/>
      <c r="U7" s="16"/>
      <c r="V7" s="16"/>
      <c r="W7" s="16"/>
      <c r="X7" s="17" t="s">
        <v>10</v>
      </c>
      <c r="Y7" s="17"/>
      <c r="Z7" s="17"/>
    </row>
    <row r="8" customFormat="false" ht="11.35" hidden="false" customHeight="true" outlineLevel="0" collapsed="false">
      <c r="A8" s="7"/>
      <c r="B8" s="18" t="s">
        <v>11</v>
      </c>
      <c r="C8" s="18"/>
      <c r="D8" s="18"/>
      <c r="E8" s="19"/>
      <c r="F8" s="19"/>
      <c r="G8" s="19"/>
      <c r="H8" s="20"/>
      <c r="I8" s="19"/>
      <c r="J8" s="21"/>
      <c r="K8" s="21"/>
      <c r="L8" s="21"/>
      <c r="M8" s="21"/>
      <c r="N8" s="21"/>
      <c r="O8" s="21"/>
      <c r="P8" s="21"/>
      <c r="Q8" s="15"/>
      <c r="R8" s="16"/>
      <c r="S8" s="16"/>
      <c r="T8" s="16"/>
      <c r="U8" s="16"/>
      <c r="V8" s="16"/>
      <c r="W8" s="16"/>
      <c r="X8" s="22"/>
      <c r="Y8" s="22"/>
      <c r="Z8" s="22"/>
    </row>
    <row r="9" customFormat="false" ht="11.35" hidden="false" customHeight="true" outlineLevel="0" collapsed="false">
      <c r="A9" s="23"/>
      <c r="B9" s="24" t="s">
        <v>12</v>
      </c>
      <c r="C9" s="7"/>
      <c r="D9" s="7"/>
      <c r="E9" s="19" t="s">
        <v>13</v>
      </c>
      <c r="F9" s="19" t="s">
        <v>14</v>
      </c>
      <c r="G9" s="19" t="s">
        <v>15</v>
      </c>
      <c r="H9" s="20"/>
      <c r="I9" s="19" t="s">
        <v>16</v>
      </c>
      <c r="J9" s="19" t="s">
        <v>13</v>
      </c>
      <c r="K9" s="19" t="s">
        <v>14</v>
      </c>
      <c r="L9" s="19" t="s">
        <v>15</v>
      </c>
      <c r="M9" s="19" t="s">
        <v>16</v>
      </c>
      <c r="N9" s="19" t="s">
        <v>13</v>
      </c>
      <c r="O9" s="19" t="s">
        <v>14</v>
      </c>
      <c r="P9" s="19" t="s">
        <v>15</v>
      </c>
      <c r="Q9" s="15"/>
      <c r="R9" s="16"/>
      <c r="S9" s="16"/>
      <c r="T9" s="16"/>
      <c r="U9" s="16"/>
      <c r="V9" s="16"/>
      <c r="W9" s="16"/>
      <c r="X9" s="19" t="s">
        <v>13</v>
      </c>
      <c r="Y9" s="19" t="s">
        <v>14</v>
      </c>
      <c r="Z9" s="19" t="s">
        <v>15</v>
      </c>
    </row>
    <row r="10" customFormat="false" ht="11.35" hidden="false" customHeight="true" outlineLevel="0" collapsed="false">
      <c r="A10" s="23"/>
      <c r="B10" s="25" t="s">
        <v>17</v>
      </c>
      <c r="C10" s="7"/>
      <c r="D10" s="26" t="s">
        <v>18</v>
      </c>
      <c r="E10" s="27" t="n">
        <v>3.45</v>
      </c>
      <c r="F10" s="27" t="n">
        <v>9.96</v>
      </c>
      <c r="G10" s="27" t="n">
        <v>13.4</v>
      </c>
      <c r="H10" s="7"/>
      <c r="I10" s="28" t="n">
        <f aca="false">((119.5/100.8*100)-100)/100</f>
        <v>0.185515873015873</v>
      </c>
      <c r="J10" s="29" t="n">
        <f aca="false">E10+(E10*I10)</f>
        <v>4.09002976190476</v>
      </c>
      <c r="K10" s="29" t="n">
        <f aca="false">F10+(F10*I10)</f>
        <v>11.8077380952381</v>
      </c>
      <c r="L10" s="29" t="n">
        <f aca="false">G10+(G10*I10)</f>
        <v>15.8859126984127</v>
      </c>
      <c r="M10" s="28" t="n">
        <v>0.013</v>
      </c>
      <c r="N10" s="30" t="n">
        <f aca="false">J10+(J10*M10)</f>
        <v>4.14320014880952</v>
      </c>
      <c r="O10" s="30" t="n">
        <f aca="false">K10+(K10*M10)</f>
        <v>11.9612386904762</v>
      </c>
      <c r="P10" s="30" t="n">
        <f aca="false">L10+(L10*M10)</f>
        <v>16.0924295634921</v>
      </c>
      <c r="Q10" s="15"/>
      <c r="R10" s="16"/>
      <c r="S10" s="16"/>
      <c r="T10" s="16"/>
      <c r="U10" s="16"/>
      <c r="V10" s="16"/>
      <c r="W10" s="16"/>
      <c r="X10" s="31"/>
      <c r="Y10" s="31"/>
      <c r="Z10" s="31"/>
    </row>
    <row r="11" customFormat="false" ht="14.25" hidden="false" customHeight="true" outlineLevel="0" collapsed="false">
      <c r="A11" s="7"/>
      <c r="B11" s="25" t="s">
        <v>19</v>
      </c>
      <c r="C11" s="7"/>
      <c r="D11" s="26" t="s">
        <v>18</v>
      </c>
      <c r="E11" s="27" t="n">
        <v>11.49</v>
      </c>
      <c r="F11" s="27" t="n">
        <v>33.19</v>
      </c>
      <c r="G11" s="27" t="n">
        <v>44.68</v>
      </c>
      <c r="H11" s="7"/>
      <c r="I11" s="28" t="n">
        <f aca="false">((119.5/100.8*100)-100)/100</f>
        <v>0.185515873015873</v>
      </c>
      <c r="J11" s="29" t="n">
        <f aca="false">E11+(E11*I11)</f>
        <v>13.6215773809524</v>
      </c>
      <c r="K11" s="29" t="n">
        <f aca="false">F11+(F11*I11)</f>
        <v>39.3472718253968</v>
      </c>
      <c r="L11" s="29" t="n">
        <f aca="false">G11+(G11*I11)</f>
        <v>52.9688492063492</v>
      </c>
      <c r="M11" s="28" t="n">
        <v>0.013</v>
      </c>
      <c r="N11" s="30" t="n">
        <f aca="false">J11+(J11*M11)</f>
        <v>13.7986578869048</v>
      </c>
      <c r="O11" s="30" t="n">
        <f aca="false">K11+(K11*M11)</f>
        <v>39.858786359127</v>
      </c>
      <c r="P11" s="30" t="n">
        <f aca="false">L11+(L11*M11)</f>
        <v>53.6574442460317</v>
      </c>
      <c r="Q11" s="15"/>
      <c r="R11" s="16"/>
      <c r="S11" s="16"/>
      <c r="T11" s="16"/>
      <c r="U11" s="16"/>
      <c r="V11" s="16"/>
      <c r="W11" s="16"/>
      <c r="X11" s="31"/>
      <c r="Y11" s="31"/>
      <c r="Z11" s="31"/>
    </row>
    <row r="12" customFormat="false" ht="24.75" hidden="false" customHeight="true" outlineLevel="0" collapsed="false">
      <c r="A12" s="7"/>
      <c r="B12" s="25" t="s">
        <v>20</v>
      </c>
      <c r="C12" s="7"/>
      <c r="D12" s="26" t="s">
        <v>18</v>
      </c>
      <c r="E12" s="27" t="n">
        <v>9.19</v>
      </c>
      <c r="F12" s="27" t="n">
        <v>26.55</v>
      </c>
      <c r="G12" s="27" t="n">
        <v>35.74</v>
      </c>
      <c r="H12" s="7"/>
      <c r="I12" s="28" t="n">
        <f aca="false">((119.5/100.8*100)-100)/100</f>
        <v>0.185515873015873</v>
      </c>
      <c r="J12" s="29" t="n">
        <f aca="false">E12+(E12*I12)</f>
        <v>10.8948908730159</v>
      </c>
      <c r="K12" s="29" t="n">
        <f aca="false">F12+(F12*I12)</f>
        <v>31.4754464285714</v>
      </c>
      <c r="L12" s="29" t="n">
        <f aca="false">G12+(G12*I12)</f>
        <v>42.3703373015873</v>
      </c>
      <c r="M12" s="28" t="n">
        <v>0.013</v>
      </c>
      <c r="N12" s="30" t="n">
        <f aca="false">J12+(J12*M12)</f>
        <v>11.0365244543651</v>
      </c>
      <c r="O12" s="30" t="n">
        <f aca="false">K12+(K12*M12)</f>
        <v>31.8846272321428</v>
      </c>
      <c r="P12" s="30" t="n">
        <f aca="false">L12+(L12*M12)</f>
        <v>42.9211516865079</v>
      </c>
      <c r="Q12" s="15"/>
      <c r="R12" s="16"/>
      <c r="S12" s="16"/>
      <c r="T12" s="16"/>
      <c r="U12" s="16"/>
      <c r="V12" s="16"/>
      <c r="W12" s="16"/>
      <c r="X12" s="31"/>
      <c r="Y12" s="31"/>
      <c r="Z12" s="31"/>
    </row>
    <row r="13" customFormat="false" ht="11.35" hidden="false" customHeight="true" outlineLevel="0" collapsed="false">
      <c r="A13" s="23"/>
      <c r="B13" s="24" t="s">
        <v>21</v>
      </c>
      <c r="C13" s="7"/>
      <c r="D13" s="7"/>
      <c r="E13" s="32"/>
      <c r="F13" s="32"/>
      <c r="G13" s="32"/>
      <c r="H13" s="7"/>
      <c r="I13" s="33"/>
      <c r="J13" s="34"/>
      <c r="K13" s="34"/>
      <c r="L13" s="34"/>
      <c r="M13" s="35"/>
      <c r="N13" s="36"/>
      <c r="O13" s="36"/>
      <c r="P13" s="36"/>
      <c r="Q13" s="15"/>
      <c r="R13" s="16"/>
      <c r="S13" s="16"/>
      <c r="T13" s="16"/>
      <c r="U13" s="16"/>
      <c r="V13" s="16"/>
      <c r="W13" s="16"/>
      <c r="X13" s="36"/>
      <c r="Y13" s="36"/>
      <c r="Z13" s="36"/>
    </row>
    <row r="14" customFormat="false" ht="14.25" hidden="false" customHeight="true" outlineLevel="0" collapsed="false">
      <c r="A14" s="7"/>
      <c r="B14" s="25" t="s">
        <v>17</v>
      </c>
      <c r="C14" s="25" t="s">
        <v>22</v>
      </c>
      <c r="D14" s="26" t="s">
        <v>23</v>
      </c>
      <c r="E14" s="27" t="n">
        <v>4.6</v>
      </c>
      <c r="F14" s="27" t="n">
        <v>4.21</v>
      </c>
      <c r="G14" s="27" t="n">
        <v>8.81</v>
      </c>
      <c r="H14" s="7"/>
      <c r="I14" s="28" t="n">
        <f aca="false">((119.5/100.8*100)-100)/100</f>
        <v>0.185515873015873</v>
      </c>
      <c r="J14" s="29" t="n">
        <f aca="false">E14+(E14*I14)</f>
        <v>5.45337301587302</v>
      </c>
      <c r="K14" s="29" t="n">
        <f aca="false">F14+(F14*I14)</f>
        <v>4.99102182539683</v>
      </c>
      <c r="L14" s="29" t="n">
        <f aca="false">G14+(G14*I14)</f>
        <v>10.4443948412698</v>
      </c>
      <c r="M14" s="28" t="n">
        <v>0.013</v>
      </c>
      <c r="N14" s="30" t="n">
        <f aca="false">J14+(J14*M14)</f>
        <v>5.52426686507937</v>
      </c>
      <c r="O14" s="30" t="n">
        <f aca="false">K14+(K14*M14)</f>
        <v>5.05590510912699</v>
      </c>
      <c r="P14" s="30" t="n">
        <f aca="false">L14+(L14*M14)</f>
        <v>10.5801719742063</v>
      </c>
      <c r="Q14" s="15"/>
      <c r="R14" s="16"/>
      <c r="S14" s="16"/>
      <c r="T14" s="16"/>
      <c r="U14" s="16"/>
      <c r="V14" s="16"/>
      <c r="W14" s="16"/>
      <c r="X14" s="31"/>
      <c r="Y14" s="31"/>
      <c r="Z14" s="31"/>
    </row>
    <row r="15" customFormat="false" ht="14.25" hidden="false" customHeight="true" outlineLevel="0" collapsed="false">
      <c r="A15" s="7"/>
      <c r="B15" s="7"/>
      <c r="C15" s="25" t="s">
        <v>24</v>
      </c>
      <c r="D15" s="26" t="s">
        <v>23</v>
      </c>
      <c r="E15" s="27" t="n">
        <v>4.98</v>
      </c>
      <c r="F15" s="27" t="n">
        <v>4.21</v>
      </c>
      <c r="G15" s="27" t="n">
        <v>9.19</v>
      </c>
      <c r="H15" s="7"/>
      <c r="I15" s="28" t="n">
        <f aca="false">((119.5/100.8*100)-100)/100</f>
        <v>0.185515873015873</v>
      </c>
      <c r="J15" s="29" t="n">
        <f aca="false">E15+(E15*I15)</f>
        <v>5.90386904761905</v>
      </c>
      <c r="K15" s="29" t="n">
        <f aca="false">F15+(F15*I15)</f>
        <v>4.99102182539683</v>
      </c>
      <c r="L15" s="29" t="n">
        <f aca="false">G15+(G15*I15)</f>
        <v>10.8948908730159</v>
      </c>
      <c r="M15" s="28" t="n">
        <v>0.013</v>
      </c>
      <c r="N15" s="30" t="n">
        <f aca="false">J15+(J15*M15)</f>
        <v>5.9806193452381</v>
      </c>
      <c r="O15" s="30" t="n">
        <f aca="false">K15+(K15*M15)</f>
        <v>5.05590510912699</v>
      </c>
      <c r="P15" s="30" t="n">
        <f aca="false">L15+(L15*M15)</f>
        <v>11.0365244543651</v>
      </c>
      <c r="Q15" s="15"/>
      <c r="R15" s="16"/>
      <c r="S15" s="16"/>
      <c r="T15" s="16"/>
      <c r="U15" s="16"/>
      <c r="V15" s="16"/>
      <c r="W15" s="16"/>
      <c r="X15" s="31"/>
      <c r="Y15" s="31"/>
      <c r="Z15" s="31"/>
    </row>
    <row r="16" customFormat="false" ht="14.25" hidden="false" customHeight="true" outlineLevel="0" collapsed="false">
      <c r="A16" s="7"/>
      <c r="B16" s="25" t="s">
        <v>19</v>
      </c>
      <c r="C16" s="25" t="s">
        <v>22</v>
      </c>
      <c r="D16" s="26" t="s">
        <v>23</v>
      </c>
      <c r="E16" s="27" t="n">
        <v>15.21</v>
      </c>
      <c r="F16" s="27" t="n">
        <v>14.04</v>
      </c>
      <c r="G16" s="27" t="n">
        <v>29.25</v>
      </c>
      <c r="H16" s="7"/>
      <c r="I16" s="28" t="n">
        <f aca="false">((119.5/100.8*100)-100)/100</f>
        <v>0.185515873015873</v>
      </c>
      <c r="J16" s="29" t="n">
        <f aca="false">E16+(E16*I16)</f>
        <v>18.0316964285714</v>
      </c>
      <c r="K16" s="29" t="n">
        <f aca="false">F16+(F16*I16)</f>
        <v>16.6446428571429</v>
      </c>
      <c r="L16" s="29" t="n">
        <f aca="false">G16+(G16*I16)</f>
        <v>34.6763392857143</v>
      </c>
      <c r="M16" s="28" t="n">
        <v>0.013</v>
      </c>
      <c r="N16" s="30" t="n">
        <f aca="false">J16+(J16*M16)</f>
        <v>18.2661084821428</v>
      </c>
      <c r="O16" s="30" t="n">
        <f aca="false">K16+(K16*M16)</f>
        <v>16.8610232142858</v>
      </c>
      <c r="P16" s="30" t="n">
        <f aca="false">L16+(L16*M16)</f>
        <v>35.1271316964286</v>
      </c>
      <c r="Q16" s="15"/>
      <c r="R16" s="16"/>
      <c r="S16" s="16"/>
      <c r="T16" s="16"/>
      <c r="U16" s="16"/>
      <c r="V16" s="16"/>
      <c r="W16" s="16"/>
      <c r="X16" s="31"/>
      <c r="Y16" s="31"/>
      <c r="Z16" s="31"/>
    </row>
    <row r="17" customFormat="false" ht="15.75" hidden="false" customHeight="true" outlineLevel="0" collapsed="false">
      <c r="A17" s="7"/>
      <c r="B17" s="7"/>
      <c r="C17" s="25" t="s">
        <v>24</v>
      </c>
      <c r="D17" s="26" t="s">
        <v>23</v>
      </c>
      <c r="E17" s="27" t="n">
        <v>16.59</v>
      </c>
      <c r="F17" s="27" t="n">
        <v>14.04</v>
      </c>
      <c r="G17" s="27" t="n">
        <v>30.63</v>
      </c>
      <c r="H17" s="7"/>
      <c r="I17" s="28" t="n">
        <f aca="false">((119.5/100.8*100)-100)/100</f>
        <v>0.185515873015873</v>
      </c>
      <c r="J17" s="29" t="n">
        <f aca="false">E17+(E17*I17)</f>
        <v>19.6677083333333</v>
      </c>
      <c r="K17" s="29" t="n">
        <f aca="false">F17+(F17*I17)</f>
        <v>16.6446428571429</v>
      </c>
      <c r="L17" s="29" t="n">
        <f aca="false">G17+(G17*I17)</f>
        <v>36.3123511904762</v>
      </c>
      <c r="M17" s="28" t="n">
        <v>0.013</v>
      </c>
      <c r="N17" s="30" t="n">
        <f aca="false">J17+(J17*M17)</f>
        <v>19.9233885416666</v>
      </c>
      <c r="O17" s="30" t="n">
        <f aca="false">K17+(K17*M17)</f>
        <v>16.8610232142858</v>
      </c>
      <c r="P17" s="30" t="n">
        <f aca="false">L17+(L17*M17)</f>
        <v>36.7844117559524</v>
      </c>
      <c r="Q17" s="15"/>
      <c r="R17" s="16"/>
      <c r="S17" s="16"/>
      <c r="T17" s="16"/>
      <c r="U17" s="16"/>
      <c r="V17" s="16"/>
      <c r="W17" s="16"/>
      <c r="X17" s="31"/>
      <c r="Y17" s="31"/>
      <c r="Z17" s="31"/>
    </row>
    <row r="18" customFormat="false" ht="11.35" hidden="false" customHeight="true" outlineLevel="0" collapsed="false">
      <c r="A18" s="23"/>
      <c r="B18" s="24" t="s">
        <v>25</v>
      </c>
      <c r="C18" s="7"/>
      <c r="D18" s="7"/>
      <c r="E18" s="32"/>
      <c r="F18" s="32"/>
      <c r="G18" s="32"/>
      <c r="H18" s="7"/>
      <c r="I18" s="33"/>
      <c r="J18" s="34"/>
      <c r="K18" s="34"/>
      <c r="L18" s="34"/>
      <c r="M18" s="35"/>
      <c r="N18" s="36"/>
      <c r="O18" s="36"/>
      <c r="P18" s="36"/>
      <c r="Q18" s="15"/>
      <c r="R18" s="16"/>
      <c r="S18" s="16"/>
      <c r="T18" s="16"/>
      <c r="U18" s="16"/>
      <c r="V18" s="16"/>
      <c r="W18" s="16"/>
      <c r="X18" s="36"/>
      <c r="Y18" s="36"/>
      <c r="Z18" s="36"/>
    </row>
    <row r="19" customFormat="false" ht="11.35" hidden="false" customHeight="true" outlineLevel="0" collapsed="false">
      <c r="A19" s="23"/>
      <c r="B19" s="25" t="s">
        <v>17</v>
      </c>
      <c r="C19" s="7"/>
      <c r="D19" s="26" t="s">
        <v>18</v>
      </c>
      <c r="E19" s="27" t="n">
        <v>4.05</v>
      </c>
      <c r="F19" s="27" t="n">
        <v>2.02</v>
      </c>
      <c r="G19" s="27" t="n">
        <v>6.07</v>
      </c>
      <c r="H19" s="7"/>
      <c r="I19" s="28" t="n">
        <f aca="false">((119.5/100.8*100)-100)/100</f>
        <v>0.185515873015873</v>
      </c>
      <c r="J19" s="29" t="n">
        <f aca="false">E19+(E19*I19)</f>
        <v>4.80133928571429</v>
      </c>
      <c r="K19" s="29" t="n">
        <f aca="false">F19+(F19*I19)</f>
        <v>2.39474206349206</v>
      </c>
      <c r="L19" s="29" t="n">
        <f aca="false">G19+(G19*I19)</f>
        <v>7.19608134920635</v>
      </c>
      <c r="M19" s="28" t="n">
        <v>0.013</v>
      </c>
      <c r="N19" s="30" t="n">
        <f aca="false">J19+(J19*M19)</f>
        <v>4.86375669642858</v>
      </c>
      <c r="O19" s="30" t="n">
        <f aca="false">K19+(K19*M19)</f>
        <v>2.42587371031746</v>
      </c>
      <c r="P19" s="30" t="n">
        <f aca="false">L19+(L19*M19)</f>
        <v>7.28963040674603</v>
      </c>
      <c r="Q19" s="15"/>
      <c r="R19" s="16"/>
      <c r="S19" s="16"/>
      <c r="T19" s="16"/>
      <c r="U19" s="16"/>
      <c r="V19" s="16"/>
      <c r="W19" s="16"/>
      <c r="X19" s="31"/>
      <c r="Y19" s="31"/>
      <c r="Z19" s="31"/>
    </row>
    <row r="20" customFormat="false" ht="15.75" hidden="false" customHeight="true" outlineLevel="0" collapsed="false">
      <c r="A20" s="7"/>
      <c r="B20" s="25" t="s">
        <v>19</v>
      </c>
      <c r="C20" s="7"/>
      <c r="D20" s="26" t="s">
        <v>18</v>
      </c>
      <c r="E20" s="27" t="n">
        <v>13.48</v>
      </c>
      <c r="F20" s="27" t="n">
        <v>6.74</v>
      </c>
      <c r="G20" s="27" t="n">
        <v>20.23</v>
      </c>
      <c r="H20" s="7"/>
      <c r="I20" s="28" t="n">
        <f aca="false">((119.5/100.8*100)-100)/100</f>
        <v>0.185515873015873</v>
      </c>
      <c r="J20" s="29" t="n">
        <f aca="false">E20+(E20*I20)</f>
        <v>15.980753968254</v>
      </c>
      <c r="K20" s="29" t="n">
        <f aca="false">F20+(F20*I20)</f>
        <v>7.99037698412699</v>
      </c>
      <c r="L20" s="29" t="n">
        <f aca="false">G20+(G20*I20)</f>
        <v>23.9829861111111</v>
      </c>
      <c r="M20" s="28" t="n">
        <v>0.013</v>
      </c>
      <c r="N20" s="30" t="n">
        <f aca="false">J20+(J20*M20)</f>
        <v>16.1885037698413</v>
      </c>
      <c r="O20" s="30" t="n">
        <f aca="false">K20+(K20*M20)</f>
        <v>8.09425188492064</v>
      </c>
      <c r="P20" s="30" t="n">
        <f aca="false">L20+(L20*M20)</f>
        <v>24.2947649305555</v>
      </c>
      <c r="Q20" s="15"/>
      <c r="R20" s="16"/>
      <c r="S20" s="16"/>
      <c r="T20" s="16"/>
      <c r="U20" s="16"/>
      <c r="V20" s="16"/>
      <c r="W20" s="16"/>
      <c r="X20" s="31"/>
      <c r="Y20" s="31"/>
      <c r="Z20" s="31"/>
    </row>
    <row r="21" customFormat="false" ht="11.35" hidden="false" customHeight="true" outlineLevel="0" collapsed="false">
      <c r="A21" s="23"/>
      <c r="B21" s="24" t="s">
        <v>26</v>
      </c>
      <c r="C21" s="7"/>
      <c r="D21" s="7"/>
      <c r="E21" s="32"/>
      <c r="F21" s="32"/>
      <c r="G21" s="32"/>
      <c r="H21" s="7"/>
      <c r="I21" s="33"/>
      <c r="J21" s="34"/>
      <c r="K21" s="34"/>
      <c r="L21" s="34"/>
      <c r="M21" s="35"/>
      <c r="N21" s="36"/>
      <c r="O21" s="36"/>
      <c r="P21" s="36"/>
      <c r="Q21" s="15"/>
      <c r="R21" s="16"/>
      <c r="S21" s="16"/>
      <c r="T21" s="16"/>
      <c r="U21" s="16"/>
      <c r="V21" s="16"/>
      <c r="W21" s="16"/>
      <c r="X21" s="36"/>
      <c r="Y21" s="36"/>
      <c r="Z21" s="36"/>
    </row>
    <row r="22" customFormat="false" ht="11.35" hidden="false" customHeight="true" outlineLevel="0" collapsed="false">
      <c r="A22" s="23"/>
      <c r="B22" s="25" t="s">
        <v>17</v>
      </c>
      <c r="C22" s="7"/>
      <c r="D22" s="26" t="s">
        <v>23</v>
      </c>
      <c r="E22" s="27" t="n">
        <v>8.04</v>
      </c>
      <c r="F22" s="27" t="n">
        <v>2.68</v>
      </c>
      <c r="G22" s="27" t="n">
        <v>10.72</v>
      </c>
      <c r="H22" s="7"/>
      <c r="I22" s="28" t="n">
        <f aca="false">((119.5/100.8*100)-100)/100</f>
        <v>0.185515873015873</v>
      </c>
      <c r="J22" s="29" t="n">
        <f aca="false">E22+(E22*I22)</f>
        <v>9.53154761904762</v>
      </c>
      <c r="K22" s="29" t="n">
        <f aca="false">F22+(F22*I22)</f>
        <v>3.17718253968254</v>
      </c>
      <c r="L22" s="29" t="n">
        <f aca="false">G22+(G22*I22)</f>
        <v>12.7087301587302</v>
      </c>
      <c r="M22" s="28" t="n">
        <v>0.013</v>
      </c>
      <c r="N22" s="30" t="n">
        <f aca="false">J22+(J22*M22)</f>
        <v>9.65545773809524</v>
      </c>
      <c r="O22" s="30" t="n">
        <f aca="false">K22+(K22*M22)</f>
        <v>3.21848591269841</v>
      </c>
      <c r="P22" s="30" t="n">
        <f aca="false">L22+(L22*M22)</f>
        <v>12.8739436507937</v>
      </c>
      <c r="Q22" s="15"/>
      <c r="R22" s="16"/>
      <c r="S22" s="16"/>
      <c r="T22" s="16"/>
      <c r="U22" s="16"/>
      <c r="V22" s="16"/>
      <c r="W22" s="16"/>
      <c r="X22" s="31"/>
      <c r="Y22" s="31"/>
      <c r="Z22" s="31"/>
    </row>
    <row r="23" customFormat="false" ht="15.75" hidden="false" customHeight="true" outlineLevel="0" collapsed="false">
      <c r="A23" s="7"/>
      <c r="B23" s="25" t="s">
        <v>19</v>
      </c>
      <c r="C23" s="7"/>
      <c r="D23" s="26" t="s">
        <v>23</v>
      </c>
      <c r="E23" s="27" t="n">
        <v>26.81</v>
      </c>
      <c r="F23" s="27" t="n">
        <v>8.94</v>
      </c>
      <c r="G23" s="27" t="n">
        <v>35.74</v>
      </c>
      <c r="H23" s="7"/>
      <c r="I23" s="28" t="n">
        <f aca="false">((119.5/100.8*100)-100)/100</f>
        <v>0.185515873015873</v>
      </c>
      <c r="J23" s="29" t="n">
        <f aca="false">E23+(E23*I23)</f>
        <v>31.7836805555556</v>
      </c>
      <c r="K23" s="29" t="n">
        <f aca="false">F23+(F23*I23)</f>
        <v>10.5985119047619</v>
      </c>
      <c r="L23" s="29" t="n">
        <f aca="false">G23+(G23*I23)</f>
        <v>42.3703373015873</v>
      </c>
      <c r="M23" s="28" t="n">
        <v>0.013</v>
      </c>
      <c r="N23" s="30" t="n">
        <f aca="false">J23+(J23*M23)</f>
        <v>32.1968684027778</v>
      </c>
      <c r="O23" s="30" t="n">
        <f aca="false">K23+(K23*M23)</f>
        <v>10.7362925595238</v>
      </c>
      <c r="P23" s="30" t="n">
        <f aca="false">L23+(L23*M23)</f>
        <v>42.9211516865079</v>
      </c>
      <c r="Q23" s="15"/>
      <c r="R23" s="16"/>
      <c r="S23" s="16"/>
      <c r="T23" s="16"/>
      <c r="U23" s="16"/>
      <c r="V23" s="16"/>
      <c r="W23" s="16"/>
      <c r="X23" s="31"/>
      <c r="Y23" s="31"/>
      <c r="Z23" s="31"/>
    </row>
    <row r="24" customFormat="false" ht="11.35" hidden="false" customHeight="true" outlineLevel="0" collapsed="false">
      <c r="A24" s="23"/>
      <c r="B24" s="18" t="s">
        <v>27</v>
      </c>
      <c r="C24" s="18"/>
      <c r="D24" s="18"/>
      <c r="E24" s="37" t="s">
        <v>28</v>
      </c>
      <c r="F24" s="19" t="n">
        <v>2009</v>
      </c>
      <c r="G24" s="19" t="n">
        <v>2010</v>
      </c>
      <c r="H24" s="38" t="s">
        <v>29</v>
      </c>
      <c r="I24" s="19" t="n">
        <v>2018</v>
      </c>
      <c r="J24" s="21"/>
      <c r="K24" s="21"/>
      <c r="L24" s="21"/>
      <c r="M24" s="39"/>
      <c r="N24" s="19"/>
      <c r="O24" s="19"/>
      <c r="P24" s="19"/>
      <c r="Q24" s="15"/>
      <c r="R24" s="16"/>
      <c r="S24" s="16"/>
      <c r="T24" s="16"/>
      <c r="U24" s="16"/>
      <c r="V24" s="16"/>
      <c r="W24" s="16"/>
      <c r="X24" s="19"/>
      <c r="Y24" s="19"/>
      <c r="Z24" s="19"/>
    </row>
    <row r="25" customFormat="false" ht="11.35" hidden="false" customHeight="true" outlineLevel="0" collapsed="false">
      <c r="A25" s="23"/>
      <c r="B25" s="24" t="s">
        <v>30</v>
      </c>
      <c r="C25" s="7"/>
      <c r="D25" s="7"/>
      <c r="E25" s="7"/>
      <c r="F25" s="7"/>
      <c r="G25" s="7"/>
      <c r="H25" s="7"/>
      <c r="I25" s="7"/>
      <c r="J25" s="19" t="s">
        <v>31</v>
      </c>
      <c r="K25" s="19"/>
      <c r="L25" s="19"/>
      <c r="M25" s="7"/>
      <c r="N25" s="19" t="s">
        <v>31</v>
      </c>
      <c r="O25" s="19"/>
      <c r="P25" s="19"/>
      <c r="Q25" s="15"/>
      <c r="R25" s="40"/>
      <c r="S25" s="40"/>
      <c r="T25" s="40"/>
      <c r="U25" s="40"/>
      <c r="V25" s="40"/>
      <c r="W25" s="40"/>
      <c r="X25" s="19" t="s">
        <v>31</v>
      </c>
      <c r="Y25" s="19"/>
      <c r="Z25" s="19"/>
    </row>
    <row r="26" customFormat="false" ht="12" hidden="false" customHeight="true" outlineLevel="0" collapsed="false">
      <c r="A26" s="7"/>
      <c r="B26" s="25" t="s">
        <v>32</v>
      </c>
      <c r="C26" s="25"/>
      <c r="D26" s="26" t="s">
        <v>23</v>
      </c>
      <c r="E26" s="27" t="n">
        <v>214.1</v>
      </c>
      <c r="F26" s="41" t="n">
        <v>0.0343</v>
      </c>
      <c r="G26" s="41" t="n">
        <v>0.009</v>
      </c>
      <c r="H26" s="41" t="n">
        <v>0.022</v>
      </c>
      <c r="I26" s="41" t="n">
        <v>0.007</v>
      </c>
      <c r="J26" s="42" t="n">
        <f aca="false">((122.5/101.2*100)-100)/100</f>
        <v>0.210474308300395</v>
      </c>
      <c r="K26" s="29" t="n">
        <f aca="false">U26+(U26*J26)</f>
        <v>278.349407223289</v>
      </c>
      <c r="L26" s="43"/>
      <c r="M26" s="44" t="n">
        <v>0.002</v>
      </c>
      <c r="N26" s="34"/>
      <c r="O26" s="30" t="n">
        <f aca="false">K26+(K26*M26)</f>
        <v>278.906106037736</v>
      </c>
      <c r="P26" s="36"/>
      <c r="Q26" s="15"/>
      <c r="R26" s="45" t="n">
        <f aca="false">E26+(E26*F26)</f>
        <v>221.44363</v>
      </c>
      <c r="S26" s="45" t="n">
        <f aca="false">R26+(R26*G26)</f>
        <v>223.43662267</v>
      </c>
      <c r="T26" s="45" t="n">
        <f aca="false">S26+(S26*H26)</f>
        <v>228.35222836874</v>
      </c>
      <c r="U26" s="45" t="n">
        <f aca="false">T26+(T26*I26)</f>
        <v>229.950693967321</v>
      </c>
      <c r="V26" s="46"/>
      <c r="W26" s="47" t="s">
        <v>33</v>
      </c>
      <c r="X26" s="34"/>
      <c r="Y26" s="31"/>
      <c r="Z26" s="36"/>
    </row>
    <row r="27" customFormat="false" ht="13.5" hidden="false" customHeight="true" outlineLevel="0" collapsed="false">
      <c r="A27" s="7"/>
      <c r="B27" s="25" t="s">
        <v>34</v>
      </c>
      <c r="C27" s="25"/>
      <c r="D27" s="26" t="s">
        <v>23</v>
      </c>
      <c r="E27" s="27" t="n">
        <v>923.27</v>
      </c>
      <c r="F27" s="41" t="n">
        <v>0.0325</v>
      </c>
      <c r="G27" s="41" t="n">
        <v>0.057</v>
      </c>
      <c r="H27" s="48" t="s">
        <v>35</v>
      </c>
      <c r="I27" s="48"/>
      <c r="J27" s="42" t="n">
        <f aca="false">((124.7/102*100)-100)/100</f>
        <v>0.222549019607843</v>
      </c>
      <c r="K27" s="49" t="n">
        <f aca="false">T27+(T27*J27)</f>
        <v>1363.24961962626</v>
      </c>
      <c r="L27" s="7"/>
      <c r="M27" s="44" t="n">
        <v>0.002</v>
      </c>
      <c r="N27" s="50"/>
      <c r="O27" s="30" t="n">
        <f aca="false">K27+(K27*M27)</f>
        <v>1365.97611886551</v>
      </c>
      <c r="P27" s="36"/>
      <c r="Q27" s="15"/>
      <c r="R27" s="45" t="n">
        <f aca="false">E27+(E27*F27)</f>
        <v>953.276275</v>
      </c>
      <c r="S27" s="51" t="n">
        <f aca="false">R27+(R27*G27)</f>
        <v>1007.613022675</v>
      </c>
      <c r="T27" s="51" t="n">
        <f aca="false">S27+(S27*W27)</f>
        <v>1115.08790057641</v>
      </c>
      <c r="U27" s="51"/>
      <c r="V27" s="16"/>
      <c r="W27" s="52" t="n">
        <f aca="false">((99.3*1.071/96.1*100)-100)/100</f>
        <v>0.10666285119667</v>
      </c>
      <c r="X27" s="50"/>
      <c r="Y27" s="31"/>
      <c r="Z27" s="36"/>
    </row>
    <row r="28" customFormat="false" ht="15.75" hidden="false" customHeight="true" outlineLevel="0" collapsed="false">
      <c r="A28" s="7"/>
      <c r="B28" s="25" t="s">
        <v>36</v>
      </c>
      <c r="C28" s="25"/>
      <c r="D28" s="26" t="s">
        <v>23</v>
      </c>
      <c r="E28" s="27" t="n">
        <v>636.74</v>
      </c>
      <c r="F28" s="41" t="n">
        <v>0.0325</v>
      </c>
      <c r="G28" s="41" t="n">
        <v>0.057</v>
      </c>
      <c r="H28" s="48" t="s">
        <v>35</v>
      </c>
      <c r="I28" s="48"/>
      <c r="J28" s="42" t="n">
        <f aca="false">((124.7/102*100)-100)/100</f>
        <v>0.222549019607843</v>
      </c>
      <c r="K28" s="49" t="n">
        <f aca="false">T28+(T28*J28)</f>
        <v>940.17520638689</v>
      </c>
      <c r="L28" s="7"/>
      <c r="M28" s="44" t="n">
        <v>0.002</v>
      </c>
      <c r="N28" s="50"/>
      <c r="O28" s="30" t="n">
        <f aca="false">K28+(K28*M28)</f>
        <v>942.055556799664</v>
      </c>
      <c r="P28" s="36"/>
      <c r="Q28" s="15"/>
      <c r="R28" s="45" t="n">
        <f aca="false">E28+(E28*F28)</f>
        <v>657.43405</v>
      </c>
      <c r="S28" s="45" t="n">
        <f aca="false">R28+(R28*G28)</f>
        <v>694.90779085</v>
      </c>
      <c r="T28" s="51" t="n">
        <f aca="false">S28+(S28*W28)</f>
        <v>769.02863714084</v>
      </c>
      <c r="U28" s="51"/>
      <c r="V28" s="16"/>
      <c r="W28" s="52" t="n">
        <f aca="false">((99.3*1.071/96.1*100)-100)/100</f>
        <v>0.10666285119667</v>
      </c>
      <c r="X28" s="50"/>
      <c r="Y28" s="31"/>
      <c r="Z28" s="36"/>
    </row>
    <row r="29" customFormat="false" ht="11.35" hidden="false" customHeight="true" outlineLevel="0" collapsed="false">
      <c r="A29" s="23"/>
      <c r="B29" s="24" t="s">
        <v>37</v>
      </c>
      <c r="C29" s="7"/>
      <c r="D29" s="7"/>
      <c r="E29" s="32"/>
      <c r="F29" s="32"/>
      <c r="G29" s="32"/>
      <c r="H29" s="32"/>
      <c r="I29" s="32"/>
      <c r="J29" s="19" t="s">
        <v>31</v>
      </c>
      <c r="K29" s="19"/>
      <c r="L29" s="19"/>
      <c r="M29" s="35"/>
      <c r="N29" s="19" t="s">
        <v>31</v>
      </c>
      <c r="O29" s="19"/>
      <c r="P29" s="19"/>
      <c r="Q29" s="15"/>
      <c r="R29" s="16"/>
      <c r="S29" s="16"/>
      <c r="T29" s="16"/>
      <c r="U29" s="16"/>
      <c r="V29" s="16"/>
      <c r="W29" s="16"/>
      <c r="X29" s="19" t="s">
        <v>31</v>
      </c>
      <c r="Y29" s="19"/>
      <c r="Z29" s="19"/>
    </row>
    <row r="30" customFormat="false" ht="12" hidden="false" customHeight="true" outlineLevel="0" collapsed="false">
      <c r="A30" s="7"/>
      <c r="B30" s="25" t="s">
        <v>32</v>
      </c>
      <c r="C30" s="25"/>
      <c r="D30" s="26" t="s">
        <v>23</v>
      </c>
      <c r="E30" s="27" t="n">
        <v>149.87</v>
      </c>
      <c r="F30" s="41" t="n">
        <v>0.0343</v>
      </c>
      <c r="G30" s="41" t="n">
        <v>0.009</v>
      </c>
      <c r="H30" s="41" t="n">
        <v>0.022</v>
      </c>
      <c r="I30" s="41" t="n">
        <v>0.007</v>
      </c>
      <c r="J30" s="42" t="n">
        <f aca="false">((122.5/101.2*100)-100)/100</f>
        <v>0.210474308300395</v>
      </c>
      <c r="K30" s="29" t="n">
        <f aca="false">U30+(U30*J30)</f>
        <v>194.844585056302</v>
      </c>
      <c r="L30" s="7"/>
      <c r="M30" s="44" t="n">
        <v>0.002</v>
      </c>
      <c r="N30" s="50"/>
      <c r="O30" s="30" t="n">
        <f aca="false">K30+(K30*M30)</f>
        <v>195.234274226415</v>
      </c>
      <c r="P30" s="36"/>
      <c r="Q30" s="15"/>
      <c r="R30" s="45" t="n">
        <f aca="false">E30+(E30*F30)</f>
        <v>155.010541</v>
      </c>
      <c r="S30" s="45" t="n">
        <f aca="false">R30+(R30*G30)</f>
        <v>156.405635869</v>
      </c>
      <c r="T30" s="45" t="n">
        <f aca="false">S30+(S30*H30)</f>
        <v>159.846559858118</v>
      </c>
      <c r="U30" s="45" t="n">
        <f aca="false">T30+(T30*I30)</f>
        <v>160.965485777125</v>
      </c>
      <c r="V30" s="16"/>
      <c r="W30" s="16"/>
      <c r="X30" s="50"/>
      <c r="Y30" s="31"/>
      <c r="Z30" s="36"/>
    </row>
    <row r="31" customFormat="false" ht="13.5" hidden="false" customHeight="true" outlineLevel="0" collapsed="false">
      <c r="A31" s="7"/>
      <c r="B31" s="25" t="s">
        <v>34</v>
      </c>
      <c r="C31" s="25"/>
      <c r="D31" s="26" t="s">
        <v>23</v>
      </c>
      <c r="E31" s="27" t="n">
        <v>646.29</v>
      </c>
      <c r="F31" s="41" t="n">
        <v>0.0325</v>
      </c>
      <c r="G31" s="41" t="n">
        <v>0.057</v>
      </c>
      <c r="H31" s="48" t="s">
        <v>35</v>
      </c>
      <c r="I31" s="48"/>
      <c r="J31" s="42" t="n">
        <f aca="false">((124.7/102*100)-100)/100</f>
        <v>0.222549019607843</v>
      </c>
      <c r="K31" s="29" t="n">
        <f aca="false">T31+(T31*J31)</f>
        <v>954.276210283292</v>
      </c>
      <c r="L31" s="7"/>
      <c r="M31" s="44" t="n">
        <v>0.002</v>
      </c>
      <c r="N31" s="50"/>
      <c r="O31" s="30" t="n">
        <f aca="false">K31+(K31*M31)</f>
        <v>956.184762703859</v>
      </c>
      <c r="P31" s="36"/>
      <c r="Q31" s="15"/>
      <c r="R31" s="45" t="n">
        <f aca="false">E31+(E31*F31)</f>
        <v>667.294425</v>
      </c>
      <c r="S31" s="51" t="n">
        <f aca="false">R31+(R31*G31)</f>
        <v>705.330207225</v>
      </c>
      <c r="T31" s="51" t="n">
        <f aca="false">S31+(S31*W31)</f>
        <v>780.562738162757</v>
      </c>
      <c r="U31" s="51"/>
      <c r="V31" s="16"/>
      <c r="W31" s="52" t="n">
        <f aca="false">((99.3*1.071/96.1*100)-100)/100</f>
        <v>0.10666285119667</v>
      </c>
      <c r="X31" s="50"/>
      <c r="Y31" s="31"/>
      <c r="Z31" s="36"/>
    </row>
    <row r="32" customFormat="false" ht="15.75" hidden="false" customHeight="true" outlineLevel="0" collapsed="false">
      <c r="A32" s="7"/>
      <c r="B32" s="25" t="s">
        <v>36</v>
      </c>
      <c r="C32" s="25"/>
      <c r="D32" s="26" t="s">
        <v>23</v>
      </c>
      <c r="E32" s="27" t="n">
        <v>445.72</v>
      </c>
      <c r="F32" s="41" t="n">
        <v>0.0325</v>
      </c>
      <c r="G32" s="41" t="n">
        <v>0.057</v>
      </c>
      <c r="H32" s="48" t="s">
        <v>35</v>
      </c>
      <c r="I32" s="48"/>
      <c r="J32" s="42" t="n">
        <f aca="false">((124.7/102*100)-100)/100</f>
        <v>0.222549019607843</v>
      </c>
      <c r="K32" s="29" t="n">
        <f aca="false">T32+(T32*J32)</f>
        <v>658.125597560644</v>
      </c>
      <c r="L32" s="7"/>
      <c r="M32" s="44" t="n">
        <v>0.002</v>
      </c>
      <c r="N32" s="50"/>
      <c r="O32" s="30" t="n">
        <f aca="false">K32+(K32*M32)</f>
        <v>659.441848755765</v>
      </c>
      <c r="P32" s="36"/>
      <c r="Q32" s="15"/>
      <c r="R32" s="45" t="n">
        <f aca="false">E32+(E32*F32)</f>
        <v>460.2059</v>
      </c>
      <c r="S32" s="45" t="n">
        <f aca="false">R32+(R32*G32)</f>
        <v>486.4376363</v>
      </c>
      <c r="T32" s="51" t="n">
        <f aca="false">S32+(S32*W32)</f>
        <v>538.322461517127</v>
      </c>
      <c r="U32" s="51"/>
      <c r="V32" s="16"/>
      <c r="W32" s="52" t="n">
        <f aca="false">((99.3*1.071/96.1*100)-100)/100</f>
        <v>0.10666285119667</v>
      </c>
      <c r="X32" s="50"/>
      <c r="Y32" s="31"/>
      <c r="Z32" s="36"/>
    </row>
    <row r="33" customFormat="false" ht="9.75" hidden="false" customHeight="true" outlineLevel="0" collapsed="false">
      <c r="A33" s="23"/>
      <c r="B33" s="53" t="s">
        <v>38</v>
      </c>
      <c r="C33" s="7"/>
      <c r="D33" s="7"/>
      <c r="E33" s="7"/>
      <c r="F33" s="7"/>
      <c r="G33" s="7"/>
      <c r="H33" s="7"/>
      <c r="I33" s="7"/>
      <c r="J33" s="7"/>
      <c r="K33" s="7"/>
      <c r="L33" s="38"/>
      <c r="M33" s="38"/>
      <c r="N33" s="38"/>
      <c r="O33" s="38"/>
      <c r="P33" s="19"/>
      <c r="Q33" s="15"/>
      <c r="R33" s="54"/>
      <c r="S33" s="54"/>
      <c r="T33" s="54"/>
      <c r="U33" s="54"/>
      <c r="V33" s="54"/>
      <c r="W33" s="54"/>
      <c r="X33" s="38"/>
      <c r="Y33" s="38"/>
      <c r="Z33" s="19" t="s">
        <v>39</v>
      </c>
    </row>
    <row r="34" customFormat="false" ht="8.25" hidden="false" customHeight="true" outlineLevel="0" collapsed="false">
      <c r="A34" s="23"/>
      <c r="B34" s="53" t="s">
        <v>40</v>
      </c>
      <c r="C34" s="53"/>
      <c r="D34" s="55" t="n">
        <v>0.09</v>
      </c>
      <c r="E34" s="7"/>
      <c r="F34" s="7"/>
      <c r="G34" s="7"/>
      <c r="H34" s="7"/>
      <c r="I34" s="7"/>
      <c r="J34" s="7"/>
      <c r="K34" s="7"/>
      <c r="L34" s="55"/>
      <c r="M34" s="55"/>
      <c r="N34" s="56"/>
      <c r="O34" s="56"/>
      <c r="P34" s="56"/>
      <c r="Q34" s="15"/>
      <c r="R34" s="16"/>
      <c r="S34" s="16"/>
      <c r="T34" s="16"/>
      <c r="U34" s="16"/>
      <c r="V34" s="16"/>
      <c r="W34" s="16"/>
      <c r="X34" s="56"/>
      <c r="Y34" s="56"/>
      <c r="Z34" s="57"/>
    </row>
    <row r="35" customFormat="false" ht="8.25" hidden="false" customHeight="true" outlineLevel="0" collapsed="false">
      <c r="A35" s="23"/>
      <c r="B35" s="53" t="s">
        <v>41</v>
      </c>
      <c r="C35" s="53"/>
      <c r="D35" s="55" t="n">
        <v>0.08</v>
      </c>
      <c r="E35" s="7"/>
      <c r="F35" s="7"/>
      <c r="G35" s="7"/>
      <c r="H35" s="7"/>
      <c r="I35" s="7"/>
      <c r="J35" s="7"/>
      <c r="K35" s="7"/>
      <c r="L35" s="55"/>
      <c r="M35" s="55"/>
      <c r="N35" s="56"/>
      <c r="O35" s="56"/>
      <c r="P35" s="56"/>
      <c r="Q35" s="15"/>
      <c r="R35" s="16"/>
      <c r="S35" s="16"/>
      <c r="T35" s="16"/>
      <c r="U35" s="16"/>
      <c r="V35" s="16"/>
      <c r="W35" s="16"/>
      <c r="X35" s="56"/>
      <c r="Y35" s="56"/>
      <c r="Z35" s="57"/>
    </row>
    <row r="36" customFormat="false" ht="8.25" hidden="false" customHeight="true" outlineLevel="0" collapsed="false">
      <c r="A36" s="23"/>
      <c r="B36" s="53" t="s">
        <v>42</v>
      </c>
      <c r="C36" s="53"/>
      <c r="D36" s="55" t="n">
        <v>0.08</v>
      </c>
      <c r="E36" s="7"/>
      <c r="F36" s="7"/>
      <c r="G36" s="7"/>
      <c r="H36" s="7"/>
      <c r="I36" s="7"/>
      <c r="J36" s="7"/>
      <c r="K36" s="7"/>
      <c r="L36" s="55"/>
      <c r="M36" s="55"/>
      <c r="N36" s="56"/>
      <c r="O36" s="56"/>
      <c r="P36" s="56"/>
      <c r="Q36" s="15"/>
      <c r="R36" s="16"/>
      <c r="S36" s="16"/>
      <c r="T36" s="16"/>
      <c r="U36" s="16"/>
      <c r="V36" s="16"/>
      <c r="W36" s="16"/>
      <c r="X36" s="56"/>
      <c r="Y36" s="56"/>
      <c r="Z36" s="57"/>
    </row>
    <row r="37" customFormat="false" ht="8.25" hidden="false" customHeight="true" outlineLevel="0" collapsed="false">
      <c r="A37" s="23"/>
      <c r="B37" s="53" t="s">
        <v>43</v>
      </c>
      <c r="C37" s="53"/>
      <c r="D37" s="55" t="n">
        <v>0.07</v>
      </c>
      <c r="E37" s="7"/>
      <c r="F37" s="7"/>
      <c r="G37" s="7"/>
      <c r="H37" s="7"/>
      <c r="I37" s="7"/>
      <c r="J37" s="7"/>
      <c r="K37" s="7"/>
      <c r="L37" s="55"/>
      <c r="M37" s="55"/>
      <c r="N37" s="56"/>
      <c r="O37" s="56"/>
      <c r="P37" s="56"/>
      <c r="Q37" s="15"/>
      <c r="R37" s="16"/>
      <c r="S37" s="16"/>
      <c r="T37" s="16"/>
      <c r="U37" s="16"/>
      <c r="V37" s="16"/>
      <c r="W37" s="16"/>
      <c r="X37" s="56"/>
      <c r="Y37" s="56"/>
      <c r="Z37" s="57"/>
    </row>
    <row r="38" customFormat="false" ht="8.25" hidden="false" customHeight="true" outlineLevel="0" collapsed="false">
      <c r="A38" s="23"/>
      <c r="B38" s="53" t="s">
        <v>44</v>
      </c>
      <c r="C38" s="53"/>
      <c r="D38" s="55" t="n">
        <v>0.07</v>
      </c>
      <c r="E38" s="7"/>
      <c r="F38" s="7"/>
      <c r="G38" s="7"/>
      <c r="H38" s="7"/>
      <c r="I38" s="7"/>
      <c r="J38" s="7"/>
      <c r="K38" s="7"/>
      <c r="L38" s="55"/>
      <c r="M38" s="55"/>
      <c r="N38" s="56"/>
      <c r="O38" s="56"/>
      <c r="P38" s="56"/>
      <c r="Q38" s="15"/>
      <c r="R38" s="16"/>
      <c r="S38" s="16"/>
      <c r="T38" s="16"/>
      <c r="U38" s="16"/>
      <c r="V38" s="16"/>
      <c r="W38" s="16"/>
      <c r="X38" s="56"/>
      <c r="Y38" s="56"/>
      <c r="Z38" s="57"/>
    </row>
    <row r="39" customFormat="false" ht="9.75" hidden="false" customHeight="true" outlineLevel="0" collapsed="false">
      <c r="A39" s="23"/>
      <c r="B39" s="53" t="s">
        <v>45</v>
      </c>
      <c r="C39" s="58" t="s">
        <v>46</v>
      </c>
      <c r="D39" s="55" t="n">
        <v>0.1</v>
      </c>
      <c r="E39" s="7"/>
      <c r="F39" s="7"/>
      <c r="G39" s="7"/>
      <c r="H39" s="7"/>
      <c r="I39" s="7"/>
      <c r="J39" s="7"/>
      <c r="K39" s="7"/>
      <c r="L39" s="55"/>
      <c r="M39" s="55"/>
      <c r="N39" s="56"/>
      <c r="O39" s="56"/>
      <c r="P39" s="56"/>
      <c r="Q39" s="15"/>
      <c r="R39" s="16"/>
      <c r="S39" s="16"/>
      <c r="T39" s="16"/>
      <c r="U39" s="16"/>
      <c r="V39" s="16"/>
      <c r="W39" s="16"/>
      <c r="X39" s="56"/>
      <c r="Y39" s="56"/>
      <c r="Z39" s="57"/>
    </row>
    <row r="40" customFormat="false" ht="15.75" hidden="false" customHeight="true" outlineLevel="0" collapsed="false">
      <c r="A40" s="7"/>
      <c r="B40" s="53" t="s">
        <v>47</v>
      </c>
      <c r="C40" s="53"/>
      <c r="D40" s="55" t="n">
        <v>0.1</v>
      </c>
      <c r="E40" s="7"/>
      <c r="F40" s="7"/>
      <c r="G40" s="7"/>
      <c r="H40" s="7"/>
      <c r="I40" s="7"/>
      <c r="J40" s="7"/>
      <c r="K40" s="7"/>
      <c r="L40" s="55"/>
      <c r="M40" s="55"/>
      <c r="N40" s="56"/>
      <c r="O40" s="56"/>
      <c r="P40" s="56"/>
      <c r="Q40" s="15"/>
      <c r="R40" s="16"/>
      <c r="S40" s="16"/>
      <c r="T40" s="16"/>
      <c r="U40" s="16"/>
      <c r="V40" s="16"/>
      <c r="W40" s="16"/>
      <c r="X40" s="56"/>
      <c r="Y40" s="56"/>
      <c r="Z40" s="57"/>
    </row>
    <row r="41" customFormat="false" ht="18.75" hidden="false" customHeight="true" outlineLevel="0" collapsed="false">
      <c r="A41" s="7"/>
      <c r="B41" s="10" t="s">
        <v>48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customFormat="false" ht="8.25" hidden="false" customHeight="true" outlineLevel="0" collapsed="false">
      <c r="A42" s="23"/>
      <c r="B42" s="59" t="s">
        <v>49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customFormat="false" ht="7.5" hidden="false" customHeight="true" outlineLevel="0" collapsed="false">
      <c r="A43" s="23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customFormat="false" ht="11.35" hidden="false" customHeight="true" outlineLevel="0" collapsed="false">
      <c r="A44" s="23"/>
      <c r="B44" s="25"/>
      <c r="C44" s="60"/>
      <c r="D44" s="61"/>
      <c r="E44" s="7"/>
      <c r="F44" s="7"/>
      <c r="G44" s="7"/>
      <c r="H44" s="7"/>
      <c r="I44" s="7"/>
      <c r="J44" s="7"/>
      <c r="K44" s="7"/>
      <c r="L44" s="7"/>
      <c r="M44" s="7"/>
      <c r="N44" s="50"/>
      <c r="O44" s="50"/>
      <c r="P44" s="62" t="s">
        <v>50</v>
      </c>
      <c r="Q44" s="62"/>
      <c r="R44" s="62"/>
      <c r="S44" s="62"/>
      <c r="T44" s="62"/>
      <c r="U44" s="62"/>
      <c r="V44" s="62"/>
      <c r="W44" s="62"/>
      <c r="X44" s="62"/>
      <c r="Y44" s="60" t="s">
        <v>18</v>
      </c>
      <c r="Z44" s="63"/>
    </row>
    <row r="45" customFormat="false" ht="11.35" hidden="false" customHeight="true" outlineLevel="0" collapsed="false">
      <c r="A45" s="23"/>
      <c r="B45" s="25"/>
      <c r="C45" s="60"/>
      <c r="D45" s="64"/>
      <c r="E45" s="7"/>
      <c r="F45" s="7"/>
      <c r="G45" s="7"/>
      <c r="H45" s="7"/>
      <c r="I45" s="7"/>
      <c r="J45" s="7"/>
      <c r="K45" s="7"/>
      <c r="L45" s="7"/>
      <c r="M45" s="7"/>
      <c r="N45" s="50"/>
      <c r="O45" s="50"/>
      <c r="P45" s="62" t="s">
        <v>51</v>
      </c>
      <c r="Q45" s="62"/>
      <c r="R45" s="62"/>
      <c r="S45" s="62"/>
      <c r="T45" s="62"/>
      <c r="U45" s="62"/>
      <c r="V45" s="62"/>
      <c r="W45" s="62"/>
      <c r="X45" s="62"/>
      <c r="Y45" s="60" t="s">
        <v>23</v>
      </c>
      <c r="Z45" s="63"/>
    </row>
    <row r="46" customFormat="false" ht="11.35" hidden="false" customHeight="true" outlineLevel="0" collapsed="false">
      <c r="A46" s="7"/>
      <c r="B46" s="25"/>
      <c r="C46" s="60"/>
      <c r="D46" s="61"/>
      <c r="E46" s="7"/>
      <c r="F46" s="7"/>
      <c r="G46" s="7"/>
      <c r="H46" s="7"/>
      <c r="I46" s="7"/>
      <c r="J46" s="7"/>
      <c r="K46" s="7"/>
      <c r="L46" s="7"/>
      <c r="M46" s="7"/>
      <c r="N46" s="50"/>
      <c r="O46" s="50"/>
      <c r="P46" s="62" t="s">
        <v>52</v>
      </c>
      <c r="Q46" s="62"/>
      <c r="R46" s="62"/>
      <c r="S46" s="62"/>
      <c r="T46" s="62"/>
      <c r="U46" s="62"/>
      <c r="V46" s="62"/>
      <c r="W46" s="62"/>
      <c r="X46" s="62"/>
      <c r="Y46" s="60" t="s">
        <v>23</v>
      </c>
      <c r="Z46" s="63"/>
    </row>
    <row r="47" customFormat="false" ht="7.5" hidden="false" customHeight="true" outlineLevel="0" collapsed="false">
      <c r="A47" s="23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50"/>
      <c r="O47" s="50"/>
      <c r="P47" s="50"/>
      <c r="Q47" s="15"/>
      <c r="R47" s="16"/>
      <c r="S47" s="16"/>
      <c r="T47" s="16"/>
      <c r="U47" s="16"/>
      <c r="V47" s="16"/>
      <c r="W47" s="16"/>
      <c r="X47" s="50"/>
      <c r="Y47" s="50"/>
      <c r="Z47" s="50"/>
    </row>
    <row r="48" customFormat="false" ht="17.25" hidden="false" customHeight="true" outlineLevel="0" collapsed="false">
      <c r="A48" s="7"/>
      <c r="B48" s="10" t="s">
        <v>53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customFormat="false" ht="17" hidden="false" customHeight="true" outlineLevel="0" collapsed="false">
      <c r="A49" s="7"/>
      <c r="B49" s="7"/>
      <c r="C49" s="59"/>
      <c r="D49" s="59"/>
      <c r="E49" s="59"/>
      <c r="F49" s="65"/>
      <c r="G49" s="59"/>
      <c r="H49" s="66"/>
      <c r="I49" s="66"/>
      <c r="J49" s="20"/>
      <c r="K49" s="20"/>
      <c r="L49" s="20"/>
      <c r="M49" s="20"/>
      <c r="N49" s="20"/>
      <c r="O49" s="20"/>
      <c r="P49" s="59" t="s">
        <v>54</v>
      </c>
      <c r="Q49" s="59" t="s">
        <v>55</v>
      </c>
      <c r="R49" s="16"/>
      <c r="S49" s="16"/>
      <c r="T49" s="16"/>
      <c r="U49" s="16"/>
      <c r="V49" s="16"/>
      <c r="W49" s="16"/>
      <c r="X49" s="59" t="s">
        <v>31</v>
      </c>
      <c r="Y49" s="20"/>
      <c r="Z49" s="59" t="s">
        <v>56</v>
      </c>
    </row>
    <row r="50" customFormat="false" ht="11.35" hidden="false" customHeight="true" outlineLevel="0" collapsed="false">
      <c r="A50" s="23"/>
      <c r="B50" s="67"/>
      <c r="C50" s="7"/>
      <c r="D50" s="7"/>
      <c r="E50" s="68"/>
      <c r="F50" s="68"/>
      <c r="G50" s="68"/>
      <c r="H50" s="69"/>
      <c r="I50" s="69"/>
      <c r="J50" s="7"/>
      <c r="K50" s="7"/>
      <c r="L50" s="7"/>
      <c r="M50" s="70" t="s">
        <v>57</v>
      </c>
      <c r="N50" s="70"/>
      <c r="O50" s="70"/>
      <c r="P50" s="50"/>
      <c r="Q50" s="71"/>
      <c r="R50" s="72"/>
      <c r="S50" s="72"/>
      <c r="T50" s="72"/>
      <c r="U50" s="72"/>
      <c r="V50" s="72"/>
      <c r="W50" s="72"/>
      <c r="X50" s="50"/>
      <c r="Y50" s="50"/>
      <c r="Z50" s="50"/>
    </row>
    <row r="51" customFormat="false" ht="8.25" hidden="false" customHeight="true" outlineLevel="0" collapsed="false">
      <c r="A51" s="23"/>
      <c r="B51" s="7"/>
      <c r="C51" s="60"/>
      <c r="D51" s="61"/>
      <c r="E51" s="73"/>
      <c r="F51" s="19"/>
      <c r="G51" s="73"/>
      <c r="H51" s="69"/>
      <c r="I51" s="69"/>
      <c r="J51" s="7"/>
      <c r="K51" s="7"/>
      <c r="L51" s="7"/>
      <c r="M51" s="7"/>
      <c r="N51" s="50"/>
      <c r="O51" s="50"/>
      <c r="P51" s="60" t="s">
        <v>18</v>
      </c>
      <c r="Q51" s="74" t="n">
        <f aca="false">Z44</f>
        <v>0</v>
      </c>
      <c r="R51" s="75"/>
      <c r="S51" s="75"/>
      <c r="T51" s="75"/>
      <c r="U51" s="75"/>
      <c r="V51" s="75"/>
      <c r="W51" s="75"/>
      <c r="X51" s="74" t="n">
        <f aca="false">X10+X11+X12+X19+X20</f>
        <v>0</v>
      </c>
      <c r="Y51" s="76" t="s">
        <v>58</v>
      </c>
      <c r="Z51" s="74" t="n">
        <f aca="false">Q51*X51</f>
        <v>0</v>
      </c>
    </row>
    <row r="52" customFormat="false" ht="8.25" hidden="false" customHeight="true" outlineLevel="0" collapsed="false">
      <c r="A52" s="23"/>
      <c r="B52" s="7"/>
      <c r="C52" s="60"/>
      <c r="D52" s="61"/>
      <c r="E52" s="77"/>
      <c r="F52" s="19"/>
      <c r="G52" s="73"/>
      <c r="H52" s="69"/>
      <c r="I52" s="69"/>
      <c r="J52" s="7"/>
      <c r="K52" s="7"/>
      <c r="L52" s="7"/>
      <c r="M52" s="7"/>
      <c r="N52" s="50"/>
      <c r="O52" s="50"/>
      <c r="P52" s="60" t="s">
        <v>23</v>
      </c>
      <c r="Q52" s="74" t="n">
        <f aca="false">Z45</f>
        <v>0</v>
      </c>
      <c r="R52" s="75"/>
      <c r="S52" s="75"/>
      <c r="T52" s="75"/>
      <c r="U52" s="75"/>
      <c r="V52" s="75"/>
      <c r="W52" s="75"/>
      <c r="X52" s="74" t="n">
        <f aca="false">X14+X15+X16+X17+X22+X23</f>
        <v>0</v>
      </c>
      <c r="Y52" s="76" t="s">
        <v>58</v>
      </c>
      <c r="Z52" s="74" t="n">
        <f aca="false">Q52*X52</f>
        <v>0</v>
      </c>
    </row>
    <row r="53" customFormat="false" ht="7.5" hidden="false" customHeight="true" outlineLevel="0" collapsed="false">
      <c r="A53" s="23"/>
      <c r="B53" s="7"/>
      <c r="C53" s="7"/>
      <c r="D53" s="64"/>
      <c r="E53" s="78"/>
      <c r="F53" s="68"/>
      <c r="G53" s="78"/>
      <c r="H53" s="69"/>
      <c r="I53" s="69"/>
      <c r="J53" s="7"/>
      <c r="K53" s="7"/>
      <c r="L53" s="7"/>
      <c r="M53" s="7"/>
      <c r="N53" s="50"/>
      <c r="O53" s="50"/>
      <c r="P53" s="50"/>
      <c r="Q53" s="74"/>
      <c r="R53" s="75"/>
      <c r="S53" s="75"/>
      <c r="T53" s="75"/>
      <c r="U53" s="75"/>
      <c r="V53" s="75"/>
      <c r="W53" s="75"/>
      <c r="X53" s="74"/>
      <c r="Y53" s="79"/>
      <c r="Z53" s="74"/>
    </row>
    <row r="54" customFormat="false" ht="11.35" hidden="false" customHeight="true" outlineLevel="0" collapsed="false">
      <c r="A54" s="23"/>
      <c r="B54" s="67"/>
      <c r="C54" s="60"/>
      <c r="D54" s="61"/>
      <c r="E54" s="73"/>
      <c r="F54" s="19"/>
      <c r="G54" s="73"/>
      <c r="H54" s="69"/>
      <c r="I54" s="69"/>
      <c r="J54" s="7"/>
      <c r="K54" s="7"/>
      <c r="L54" s="7"/>
      <c r="M54" s="70" t="s">
        <v>59</v>
      </c>
      <c r="N54" s="70"/>
      <c r="O54" s="70"/>
      <c r="P54" s="50"/>
      <c r="Q54" s="74"/>
      <c r="R54" s="75"/>
      <c r="S54" s="75"/>
      <c r="T54" s="75"/>
      <c r="U54" s="75"/>
      <c r="V54" s="75"/>
      <c r="W54" s="75"/>
      <c r="X54" s="74"/>
      <c r="Y54" s="79"/>
      <c r="Z54" s="74"/>
    </row>
    <row r="55" customFormat="false" ht="8.25" hidden="false" customHeight="true" outlineLevel="0" collapsed="false">
      <c r="A55" s="23"/>
      <c r="B55" s="7"/>
      <c r="C55" s="60"/>
      <c r="D55" s="61"/>
      <c r="E55" s="77"/>
      <c r="F55" s="19"/>
      <c r="G55" s="73"/>
      <c r="H55" s="69"/>
      <c r="I55" s="69"/>
      <c r="J55" s="7"/>
      <c r="K55" s="7"/>
      <c r="L55" s="7"/>
      <c r="M55" s="7"/>
      <c r="N55" s="50"/>
      <c r="O55" s="50"/>
      <c r="P55" s="60" t="s">
        <v>18</v>
      </c>
      <c r="Q55" s="74" t="n">
        <f aca="false">Z44</f>
        <v>0</v>
      </c>
      <c r="R55" s="75"/>
      <c r="S55" s="75"/>
      <c r="T55" s="75"/>
      <c r="U55" s="75"/>
      <c r="V55" s="75"/>
      <c r="W55" s="75"/>
      <c r="X55" s="74" t="n">
        <f aca="false">Y10+Y11+Y12+Y19+Y20</f>
        <v>0</v>
      </c>
      <c r="Y55" s="76" t="s">
        <v>58</v>
      </c>
      <c r="Z55" s="74" t="n">
        <f aca="false">Q55*X55</f>
        <v>0</v>
      </c>
    </row>
    <row r="56" customFormat="false" ht="7.5" hidden="false" customHeight="true" outlineLevel="0" collapsed="false">
      <c r="A56" s="23"/>
      <c r="B56" s="7"/>
      <c r="C56" s="7"/>
      <c r="D56" s="7"/>
      <c r="E56" s="68"/>
      <c r="F56" s="68"/>
      <c r="G56" s="68"/>
      <c r="H56" s="69"/>
      <c r="I56" s="69"/>
      <c r="J56" s="7"/>
      <c r="K56" s="7"/>
      <c r="L56" s="7"/>
      <c r="M56" s="7"/>
      <c r="N56" s="50"/>
      <c r="O56" s="50"/>
      <c r="P56" s="60" t="s">
        <v>23</v>
      </c>
      <c r="Q56" s="74" t="n">
        <f aca="false">Z45</f>
        <v>0</v>
      </c>
      <c r="R56" s="75"/>
      <c r="S56" s="75"/>
      <c r="T56" s="75"/>
      <c r="U56" s="75"/>
      <c r="V56" s="75"/>
      <c r="W56" s="75"/>
      <c r="X56" s="74" t="n">
        <f aca="false">Y14+Y15+Y16+Y17+Y22+Y23</f>
        <v>0</v>
      </c>
      <c r="Y56" s="76" t="s">
        <v>58</v>
      </c>
      <c r="Z56" s="74" t="n">
        <f aca="false">Q56*X56</f>
        <v>0</v>
      </c>
    </row>
    <row r="57" customFormat="false" ht="11.35" hidden="false" customHeight="true" outlineLevel="0" collapsed="false">
      <c r="A57" s="23"/>
      <c r="B57" s="8"/>
      <c r="C57" s="7"/>
      <c r="D57" s="7"/>
      <c r="E57" s="68"/>
      <c r="F57" s="19"/>
      <c r="G57" s="73"/>
      <c r="H57" s="66"/>
      <c r="I57" s="66"/>
      <c r="J57" s="20"/>
      <c r="K57" s="20"/>
      <c r="L57" s="20"/>
      <c r="M57" s="80"/>
      <c r="N57" s="81" t="s">
        <v>60</v>
      </c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2" t="s">
        <v>58</v>
      </c>
      <c r="Z57" s="83" t="n">
        <f aca="false">Z51+Z52+Z55+Z56</f>
        <v>0</v>
      </c>
    </row>
    <row r="58" customFormat="false" ht="8.5" hidden="false" customHeight="true" outlineLevel="0" collapsed="false">
      <c r="A58" s="23"/>
      <c r="B58" s="7"/>
      <c r="C58" s="7"/>
      <c r="D58" s="7"/>
      <c r="E58" s="69"/>
      <c r="F58" s="69"/>
      <c r="G58" s="69"/>
      <c r="H58" s="69"/>
      <c r="I58" s="69"/>
      <c r="J58" s="7"/>
      <c r="K58" s="7"/>
      <c r="L58" s="7"/>
      <c r="M58" s="7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</row>
    <row r="59" customFormat="false" ht="17" hidden="false" customHeight="true" outlineLevel="0" collapsed="false">
      <c r="A59" s="7"/>
      <c r="B59" s="7"/>
      <c r="C59" s="59"/>
      <c r="D59" s="59"/>
      <c r="E59" s="59"/>
      <c r="F59" s="59"/>
      <c r="G59" s="59"/>
      <c r="H59" s="84"/>
      <c r="I59" s="66"/>
      <c r="J59" s="20"/>
      <c r="K59" s="20"/>
      <c r="L59" s="20"/>
      <c r="M59" s="20"/>
      <c r="N59" s="20"/>
      <c r="O59" s="20"/>
      <c r="P59" s="59" t="s">
        <v>54</v>
      </c>
      <c r="Q59" s="59" t="s">
        <v>55</v>
      </c>
      <c r="R59" s="16"/>
      <c r="S59" s="16"/>
      <c r="T59" s="16"/>
      <c r="U59" s="16"/>
      <c r="V59" s="16"/>
      <c r="W59" s="16"/>
      <c r="X59" s="59" t="s">
        <v>31</v>
      </c>
      <c r="Y59" s="79" t="s">
        <v>39</v>
      </c>
      <c r="Z59" s="59" t="s">
        <v>56</v>
      </c>
    </row>
    <row r="60" customFormat="false" ht="11.35" hidden="false" customHeight="true" outlineLevel="0" collapsed="false">
      <c r="A60" s="23"/>
      <c r="B60" s="67"/>
      <c r="C60" s="7"/>
      <c r="D60" s="7"/>
      <c r="E60" s="68"/>
      <c r="F60" s="68"/>
      <c r="G60" s="68"/>
      <c r="H60" s="68"/>
      <c r="I60" s="69"/>
      <c r="J60" s="7"/>
      <c r="K60" s="7"/>
      <c r="L60" s="7"/>
      <c r="M60" s="70" t="s">
        <v>61</v>
      </c>
      <c r="N60" s="70"/>
      <c r="O60" s="70"/>
      <c r="P60" s="50"/>
      <c r="Q60" s="71"/>
      <c r="R60" s="72"/>
      <c r="S60" s="72"/>
      <c r="T60" s="72"/>
      <c r="U60" s="72"/>
      <c r="V60" s="72"/>
      <c r="W60" s="72"/>
      <c r="X60" s="50"/>
      <c r="Y60" s="50"/>
      <c r="Z60" s="50"/>
    </row>
    <row r="61" customFormat="false" ht="8.25" hidden="false" customHeight="true" outlineLevel="0" collapsed="false">
      <c r="A61" s="23"/>
      <c r="B61" s="7"/>
      <c r="C61" s="60"/>
      <c r="D61" s="61"/>
      <c r="E61" s="73"/>
      <c r="F61" s="85"/>
      <c r="G61" s="73"/>
      <c r="H61" s="84"/>
      <c r="I61" s="66"/>
      <c r="J61" s="20"/>
      <c r="K61" s="20"/>
      <c r="L61" s="20"/>
      <c r="M61" s="20"/>
      <c r="N61" s="20"/>
      <c r="O61" s="20"/>
      <c r="P61" s="60" t="s">
        <v>23</v>
      </c>
      <c r="Q61" s="74" t="n">
        <f aca="false">Z46</f>
        <v>0</v>
      </c>
      <c r="R61" s="72"/>
      <c r="S61" s="72"/>
      <c r="T61" s="72"/>
      <c r="U61" s="72"/>
      <c r="V61" s="72"/>
      <c r="W61" s="72"/>
      <c r="X61" s="74" t="n">
        <f aca="false">Y26+Y27+Y28+Y30+Y31+Y32</f>
        <v>0</v>
      </c>
      <c r="Y61" s="86" t="n">
        <f aca="false">SUM(Z34:Z40)</f>
        <v>0</v>
      </c>
      <c r="Z61" s="74" t="n">
        <f aca="false">Q61*X61*Y61</f>
        <v>0</v>
      </c>
    </row>
    <row r="62" customFormat="false" ht="7.5" hidden="false" customHeight="true" outlineLevel="0" collapsed="false">
      <c r="A62" s="23"/>
      <c r="B62" s="7"/>
      <c r="C62" s="7"/>
      <c r="D62" s="7"/>
      <c r="E62" s="68"/>
      <c r="F62" s="68"/>
      <c r="G62" s="78"/>
      <c r="H62" s="68"/>
      <c r="I62" s="69"/>
      <c r="J62" s="7"/>
      <c r="K62" s="7"/>
      <c r="L62" s="7"/>
      <c r="M62" s="7"/>
      <c r="N62" s="50"/>
      <c r="O62" s="50"/>
      <c r="P62" s="50"/>
      <c r="Q62" s="71"/>
      <c r="R62" s="72"/>
      <c r="S62" s="72"/>
      <c r="T62" s="72"/>
      <c r="U62" s="72"/>
      <c r="V62" s="72"/>
      <c r="W62" s="72"/>
      <c r="X62" s="50"/>
      <c r="Y62" s="50"/>
      <c r="Z62" s="50"/>
    </row>
    <row r="63" customFormat="false" ht="11.35" hidden="false" customHeight="true" outlineLevel="0" collapsed="false">
      <c r="A63" s="23"/>
      <c r="B63" s="8"/>
      <c r="C63" s="7"/>
      <c r="D63" s="7"/>
      <c r="E63" s="68"/>
      <c r="F63" s="19"/>
      <c r="G63" s="73"/>
      <c r="H63" s="84"/>
      <c r="I63" s="66"/>
      <c r="J63" s="20"/>
      <c r="K63" s="20"/>
      <c r="L63" s="20"/>
      <c r="M63" s="80"/>
      <c r="N63" s="81" t="s">
        <v>62</v>
      </c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2" t="s">
        <v>58</v>
      </c>
      <c r="Z63" s="83" t="n">
        <f aca="false">Z61</f>
        <v>0</v>
      </c>
    </row>
    <row r="64" customFormat="false" ht="7.5" hidden="false" customHeight="true" outlineLevel="0" collapsed="false">
      <c r="A64" s="23"/>
      <c r="B64" s="7"/>
      <c r="C64" s="7"/>
      <c r="D64" s="7"/>
      <c r="E64" s="68"/>
      <c r="F64" s="68"/>
      <c r="G64" s="78"/>
      <c r="H64" s="68"/>
      <c r="I64" s="69"/>
      <c r="J64" s="7"/>
      <c r="K64" s="7"/>
      <c r="L64" s="7"/>
      <c r="M64" s="7"/>
      <c r="N64" s="50"/>
      <c r="O64" s="50"/>
      <c r="P64" s="50"/>
      <c r="Q64" s="71"/>
      <c r="R64" s="72"/>
      <c r="S64" s="72"/>
      <c r="T64" s="72"/>
      <c r="U64" s="72"/>
      <c r="V64" s="72"/>
      <c r="W64" s="72"/>
      <c r="X64" s="50"/>
      <c r="Y64" s="50"/>
      <c r="Z64" s="50"/>
    </row>
    <row r="65" customFormat="false" ht="11.35" hidden="false" customHeight="true" outlineLevel="0" collapsed="false">
      <c r="A65" s="23"/>
      <c r="B65" s="8"/>
      <c r="C65" s="7"/>
      <c r="D65" s="7"/>
      <c r="E65" s="68"/>
      <c r="F65" s="19"/>
      <c r="G65" s="73"/>
      <c r="H65" s="84"/>
      <c r="I65" s="66"/>
      <c r="J65" s="20"/>
      <c r="K65" s="20"/>
      <c r="L65" s="20"/>
      <c r="M65" s="87"/>
      <c r="N65" s="88" t="s">
        <v>63</v>
      </c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9" t="s">
        <v>58</v>
      </c>
      <c r="Z65" s="90" t="n">
        <f aca="false">Z57+Z63</f>
        <v>0</v>
      </c>
    </row>
    <row r="66" customFormat="false" ht="7.5" hidden="false" customHeight="true" outlineLevel="0" collapsed="false">
      <c r="A66" s="2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50"/>
      <c r="O66" s="50"/>
      <c r="P66" s="50"/>
      <c r="Q66" s="15"/>
      <c r="R66" s="16"/>
      <c r="S66" s="16"/>
      <c r="T66" s="16"/>
      <c r="U66" s="16"/>
      <c r="V66" s="16"/>
      <c r="W66" s="16"/>
      <c r="X66" s="50"/>
      <c r="Y66" s="50"/>
      <c r="Z66" s="50"/>
    </row>
    <row r="67" customFormat="false" ht="15.75" hidden="false" customHeight="true" outlineLevel="0" collapsed="false">
      <c r="A67" s="91"/>
      <c r="B67" s="92" t="s">
        <v>64</v>
      </c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7"/>
      <c r="N67" s="50"/>
      <c r="O67" s="50"/>
      <c r="P67" s="50"/>
      <c r="Q67" s="15"/>
      <c r="R67" s="16"/>
      <c r="S67" s="16"/>
      <c r="T67" s="16"/>
      <c r="U67" s="16"/>
      <c r="V67" s="16"/>
      <c r="W67" s="16"/>
      <c r="X67" s="50"/>
      <c r="Y67" s="50"/>
      <c r="Z67" s="50"/>
    </row>
    <row r="68" customFormat="false" ht="9" hidden="false" customHeight="true" outlineLevel="0" collapsed="false">
      <c r="A68" s="23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50"/>
      <c r="O68" s="50"/>
      <c r="P68" s="50"/>
      <c r="Q68" s="15"/>
      <c r="R68" s="16"/>
      <c r="S68" s="16"/>
      <c r="T68" s="16"/>
      <c r="U68" s="16"/>
      <c r="V68" s="16"/>
      <c r="W68" s="16"/>
      <c r="X68" s="50"/>
      <c r="Y68" s="50"/>
      <c r="Z68" s="50"/>
    </row>
    <row r="69" customFormat="false" ht="11.35" hidden="false" customHeight="true" outlineLevel="0" collapsed="false">
      <c r="A69" s="23"/>
      <c r="B69" s="93" t="s">
        <v>65</v>
      </c>
      <c r="C69" s="60" t="s">
        <v>58</v>
      </c>
      <c r="D69" s="94" t="n">
        <f aca="false">Z57</f>
        <v>0</v>
      </c>
      <c r="E69" s="95"/>
      <c r="F69" s="95"/>
      <c r="G69" s="95"/>
      <c r="H69" s="95"/>
      <c r="I69" s="95"/>
      <c r="J69" s="20"/>
      <c r="K69" s="20"/>
      <c r="L69" s="20"/>
      <c r="M69" s="20"/>
      <c r="N69" s="20"/>
      <c r="O69" s="20"/>
      <c r="P69" s="20"/>
      <c r="Q69" s="15"/>
      <c r="R69" s="16"/>
      <c r="S69" s="16"/>
      <c r="T69" s="16"/>
      <c r="U69" s="16"/>
      <c r="V69" s="16"/>
      <c r="W69" s="16"/>
      <c r="X69" s="20"/>
      <c r="Y69" s="20"/>
      <c r="Z69" s="20"/>
    </row>
    <row r="70" customFormat="false" ht="11.35" hidden="false" customHeight="true" outlineLevel="0" collapsed="false">
      <c r="A70" s="23"/>
      <c r="B70" s="96" t="s">
        <v>66</v>
      </c>
      <c r="C70" s="96"/>
      <c r="D70" s="96"/>
      <c r="E70" s="96"/>
      <c r="F70" s="96"/>
      <c r="G70" s="96"/>
      <c r="H70" s="96"/>
      <c r="I70" s="96"/>
      <c r="J70" s="96"/>
      <c r="K70" s="96"/>
      <c r="L70" s="96"/>
      <c r="M70" s="96"/>
      <c r="N70" s="96"/>
      <c r="O70" s="96"/>
      <c r="P70" s="96"/>
      <c r="Q70" s="15"/>
      <c r="R70" s="16"/>
      <c r="S70" s="16"/>
      <c r="T70" s="16"/>
      <c r="U70" s="16"/>
      <c r="V70" s="16"/>
      <c r="W70" s="16"/>
      <c r="X70" s="96"/>
      <c r="Y70" s="96"/>
      <c r="Z70" s="96"/>
    </row>
    <row r="71" customFormat="false" ht="26.25" hidden="false" customHeight="true" outlineLevel="0" collapsed="false">
      <c r="A71" s="97"/>
      <c r="B71" s="96" t="s">
        <v>67</v>
      </c>
      <c r="C71" s="96"/>
      <c r="D71" s="96"/>
      <c r="E71" s="96"/>
      <c r="F71" s="96"/>
      <c r="G71" s="96"/>
      <c r="H71" s="96"/>
      <c r="I71" s="96"/>
      <c r="J71" s="96"/>
      <c r="K71" s="96"/>
      <c r="L71" s="96"/>
      <c r="M71" s="96"/>
      <c r="N71" s="96"/>
      <c r="O71" s="96"/>
      <c r="P71" s="96"/>
      <c r="Q71" s="15"/>
      <c r="R71" s="16"/>
      <c r="S71" s="16"/>
      <c r="T71" s="16"/>
      <c r="U71" s="16"/>
      <c r="V71" s="16"/>
      <c r="W71" s="16"/>
      <c r="X71" s="96"/>
      <c r="Y71" s="96"/>
      <c r="Z71" s="96"/>
    </row>
    <row r="72" customFormat="false" ht="7.5" hidden="false" customHeight="true" outlineLevel="0" collapsed="false">
      <c r="A72" s="23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15"/>
      <c r="R72" s="16"/>
      <c r="S72" s="16"/>
      <c r="T72" s="16"/>
      <c r="U72" s="16"/>
      <c r="V72" s="16"/>
      <c r="W72" s="16"/>
      <c r="X72" s="20"/>
      <c r="Y72" s="20"/>
      <c r="Z72" s="20"/>
    </row>
    <row r="73" customFormat="false" ht="11.35" hidden="false" customHeight="true" outlineLevel="0" collapsed="false">
      <c r="A73" s="23"/>
      <c r="B73" s="96" t="s">
        <v>68</v>
      </c>
      <c r="C73" s="60" t="s">
        <v>58</v>
      </c>
      <c r="D73" s="98" t="s">
        <v>69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15"/>
      <c r="R73" s="16"/>
      <c r="S73" s="16"/>
      <c r="T73" s="16"/>
      <c r="U73" s="16"/>
      <c r="V73" s="16"/>
      <c r="W73" s="16"/>
      <c r="X73" s="7"/>
      <c r="Y73" s="7"/>
      <c r="Z73" s="7"/>
    </row>
    <row r="74" customFormat="false" ht="15" hidden="false" customHeight="true" outlineLevel="0" collapsed="false">
      <c r="A74" s="7"/>
      <c r="B74" s="96" t="s">
        <v>70</v>
      </c>
      <c r="C74" s="60" t="s">
        <v>58</v>
      </c>
      <c r="D74" s="99" t="n">
        <f aca="false">D69/4</f>
        <v>0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15"/>
      <c r="R74" s="16"/>
      <c r="S74" s="16"/>
      <c r="T74" s="16"/>
      <c r="U74" s="16"/>
      <c r="V74" s="16"/>
      <c r="W74" s="16"/>
      <c r="X74" s="7"/>
      <c r="Y74" s="7"/>
      <c r="Z74" s="7"/>
    </row>
    <row r="75" customFormat="false" ht="15" hidden="false" customHeight="true" outlineLevel="0" collapsed="false">
      <c r="A75" s="7"/>
      <c r="B75" s="96" t="s">
        <v>71</v>
      </c>
      <c r="C75" s="60" t="s">
        <v>58</v>
      </c>
      <c r="D75" s="99" t="n">
        <f aca="false">D69/4</f>
        <v>0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15"/>
      <c r="R75" s="16"/>
      <c r="S75" s="16"/>
      <c r="T75" s="16"/>
      <c r="U75" s="16"/>
      <c r="V75" s="16"/>
      <c r="W75" s="16"/>
      <c r="X75" s="7"/>
      <c r="Y75" s="7"/>
      <c r="Z75" s="7"/>
    </row>
    <row r="76" customFormat="false" ht="15" hidden="false" customHeight="true" outlineLevel="0" collapsed="false">
      <c r="A76" s="7"/>
      <c r="B76" s="96" t="s">
        <v>72</v>
      </c>
      <c r="C76" s="60" t="s">
        <v>58</v>
      </c>
      <c r="D76" s="99" t="n">
        <f aca="false">D69/4</f>
        <v>0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15"/>
      <c r="R76" s="16"/>
      <c r="S76" s="16"/>
      <c r="T76" s="16"/>
      <c r="U76" s="16"/>
      <c r="V76" s="16"/>
      <c r="W76" s="16"/>
      <c r="X76" s="7"/>
      <c r="Y76" s="7"/>
      <c r="Z76" s="7"/>
    </row>
    <row r="77" customFormat="false" ht="15" hidden="false" customHeight="true" outlineLevel="0" collapsed="false">
      <c r="A77" s="7"/>
      <c r="B77" s="96" t="s">
        <v>73</v>
      </c>
      <c r="C77" s="60" t="s">
        <v>58</v>
      </c>
      <c r="D77" s="99" t="n">
        <f aca="false">D69/4</f>
        <v>0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15"/>
      <c r="R77" s="16"/>
      <c r="S77" s="16"/>
      <c r="T77" s="16"/>
      <c r="U77" s="16"/>
      <c r="V77" s="16"/>
      <c r="W77" s="16"/>
      <c r="X77" s="7"/>
      <c r="Y77" s="7"/>
      <c r="Z77" s="7"/>
    </row>
    <row r="78" customFormat="false" ht="7.5" hidden="false" customHeight="true" outlineLevel="0" collapsed="false">
      <c r="A78" s="23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15"/>
      <c r="R78" s="16"/>
      <c r="S78" s="16"/>
      <c r="T78" s="16"/>
      <c r="U78" s="16"/>
      <c r="V78" s="16"/>
      <c r="W78" s="16"/>
      <c r="X78" s="7"/>
      <c r="Y78" s="7"/>
      <c r="Z78" s="7"/>
    </row>
    <row r="79" customFormat="false" ht="7.5" hidden="false" customHeight="true" outlineLevel="0" collapsed="false">
      <c r="A79" s="23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15"/>
      <c r="R79" s="16"/>
      <c r="S79" s="16"/>
      <c r="T79" s="16"/>
      <c r="U79" s="16"/>
      <c r="V79" s="16"/>
      <c r="W79" s="16"/>
      <c r="X79" s="7"/>
      <c r="Y79" s="7"/>
      <c r="Z79" s="7"/>
    </row>
    <row r="80" customFormat="false" ht="7.5" hidden="false" customHeight="true" outlineLevel="0" collapsed="false">
      <c r="A80" s="23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15"/>
      <c r="R80" s="16"/>
      <c r="S80" s="16"/>
      <c r="T80" s="16"/>
      <c r="U80" s="16"/>
      <c r="V80" s="16"/>
      <c r="W80" s="16"/>
      <c r="X80" s="7"/>
      <c r="Y80" s="7"/>
      <c r="Z80" s="7"/>
    </row>
    <row r="81" customFormat="false" ht="11.35" hidden="false" customHeight="true" outlineLevel="0" collapsed="false">
      <c r="A81" s="23"/>
      <c r="B81" s="93" t="s">
        <v>74</v>
      </c>
      <c r="C81" s="60" t="s">
        <v>58</v>
      </c>
      <c r="D81" s="94" t="n">
        <f aca="false">Z63</f>
        <v>0</v>
      </c>
      <c r="E81" s="95"/>
      <c r="F81" s="95"/>
      <c r="G81" s="95"/>
      <c r="H81" s="95"/>
      <c r="I81" s="95"/>
      <c r="J81" s="20"/>
      <c r="K81" s="20"/>
      <c r="L81" s="20"/>
      <c r="M81" s="20"/>
      <c r="N81" s="20"/>
      <c r="O81" s="20"/>
      <c r="P81" s="20"/>
      <c r="Q81" s="15"/>
      <c r="R81" s="16"/>
      <c r="S81" s="16"/>
      <c r="T81" s="16"/>
      <c r="U81" s="16"/>
      <c r="V81" s="16"/>
      <c r="W81" s="16"/>
      <c r="X81" s="20"/>
      <c r="Y81" s="20"/>
      <c r="Z81" s="20"/>
    </row>
    <row r="82" customFormat="false" ht="11.35" hidden="false" customHeight="true" outlineLevel="0" collapsed="false">
      <c r="A82" s="23"/>
      <c r="B82" s="96" t="s">
        <v>66</v>
      </c>
      <c r="C82" s="96"/>
      <c r="D82" s="96"/>
      <c r="E82" s="96"/>
      <c r="F82" s="96"/>
      <c r="G82" s="96"/>
      <c r="H82" s="96"/>
      <c r="I82" s="96"/>
      <c r="J82" s="96"/>
      <c r="K82" s="96"/>
      <c r="L82" s="96"/>
      <c r="M82" s="96"/>
      <c r="N82" s="96"/>
      <c r="O82" s="96"/>
      <c r="P82" s="96"/>
      <c r="Q82" s="15"/>
      <c r="R82" s="16"/>
      <c r="S82" s="16"/>
      <c r="T82" s="16"/>
      <c r="U82" s="16"/>
      <c r="V82" s="16"/>
      <c r="W82" s="16"/>
      <c r="X82" s="96"/>
      <c r="Y82" s="96"/>
      <c r="Z82" s="96"/>
    </row>
    <row r="83" customFormat="false" ht="26.25" hidden="false" customHeight="true" outlineLevel="0" collapsed="false">
      <c r="A83" s="97"/>
      <c r="B83" s="96" t="s">
        <v>67</v>
      </c>
      <c r="C83" s="96"/>
      <c r="D83" s="96"/>
      <c r="E83" s="96"/>
      <c r="F83" s="96"/>
      <c r="G83" s="96"/>
      <c r="H83" s="96"/>
      <c r="I83" s="96"/>
      <c r="J83" s="96"/>
      <c r="K83" s="96"/>
      <c r="L83" s="96"/>
      <c r="M83" s="96"/>
      <c r="N83" s="96"/>
      <c r="O83" s="96"/>
      <c r="P83" s="96"/>
      <c r="Q83" s="15"/>
      <c r="R83" s="16"/>
      <c r="S83" s="16"/>
      <c r="T83" s="16"/>
      <c r="U83" s="16"/>
      <c r="V83" s="16"/>
      <c r="W83" s="16"/>
      <c r="X83" s="96"/>
      <c r="Y83" s="96"/>
      <c r="Z83" s="96"/>
    </row>
    <row r="84" customFormat="false" ht="8.25" hidden="false" customHeight="true" outlineLevel="0" collapsed="false">
      <c r="A84" s="23"/>
      <c r="B84" s="96" t="s">
        <v>75</v>
      </c>
      <c r="C84" s="60" t="s">
        <v>58</v>
      </c>
      <c r="D84" s="98" t="s">
        <v>69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15"/>
      <c r="R84" s="16"/>
      <c r="S84" s="16"/>
      <c r="T84" s="16"/>
      <c r="U84" s="16"/>
      <c r="V84" s="16"/>
      <c r="W84" s="16"/>
      <c r="X84" s="7"/>
      <c r="Y84" s="7"/>
      <c r="Z84" s="7"/>
    </row>
    <row r="85" customFormat="false" ht="16.5" hidden="false" customHeight="true" outlineLevel="0" collapsed="false">
      <c r="A85" s="7"/>
      <c r="B85" s="96" t="s">
        <v>76</v>
      </c>
      <c r="C85" s="60" t="s">
        <v>58</v>
      </c>
      <c r="D85" s="99" t="n">
        <f aca="false">D81*30/100</f>
        <v>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15"/>
      <c r="R85" s="16"/>
      <c r="S85" s="16"/>
      <c r="T85" s="16"/>
      <c r="U85" s="16"/>
      <c r="V85" s="16"/>
      <c r="W85" s="16"/>
      <c r="X85" s="7"/>
      <c r="Y85" s="7"/>
      <c r="Z85" s="7"/>
    </row>
    <row r="86" customFormat="false" ht="15" hidden="false" customHeight="true" outlineLevel="0" collapsed="false">
      <c r="A86" s="23"/>
      <c r="B86" s="96" t="s">
        <v>77</v>
      </c>
      <c r="C86" s="60" t="s">
        <v>58</v>
      </c>
      <c r="D86" s="99" t="n">
        <f aca="false">D81*30/100</f>
        <v>0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15"/>
      <c r="R86" s="16"/>
      <c r="S86" s="16"/>
      <c r="T86" s="16"/>
      <c r="U86" s="16"/>
      <c r="V86" s="16"/>
      <c r="W86" s="16"/>
      <c r="X86" s="7"/>
      <c r="Y86" s="7"/>
      <c r="Z86" s="7"/>
    </row>
    <row r="87" customFormat="false" ht="15" hidden="false" customHeight="true" outlineLevel="0" collapsed="false">
      <c r="A87" s="7"/>
      <c r="B87" s="96" t="s">
        <v>78</v>
      </c>
      <c r="C87" s="60" t="s">
        <v>58</v>
      </c>
      <c r="D87" s="99" t="n">
        <f aca="false">D81*40/100</f>
        <v>0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15"/>
      <c r="R87" s="16"/>
      <c r="S87" s="16"/>
      <c r="T87" s="16"/>
      <c r="U87" s="16"/>
      <c r="V87" s="16"/>
      <c r="W87" s="16"/>
      <c r="X87" s="7"/>
      <c r="Y87" s="7"/>
      <c r="Z87" s="7"/>
    </row>
    <row r="88" customFormat="false" ht="15" hidden="false" customHeight="true" outlineLevel="0" collapsed="false">
      <c r="A88" s="100"/>
      <c r="B88" s="101"/>
      <c r="C88" s="102"/>
      <c r="D88" s="103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4"/>
      <c r="R88" s="16"/>
      <c r="S88" s="16"/>
      <c r="T88" s="16"/>
      <c r="U88" s="16"/>
      <c r="V88" s="16"/>
      <c r="W88" s="16"/>
      <c r="X88" s="100"/>
      <c r="Y88" s="100"/>
      <c r="Z88" s="105"/>
    </row>
    <row r="89" customFormat="false" ht="15" hidden="false" customHeight="true" outlineLevel="0" collapsed="false">
      <c r="A89" s="106"/>
      <c r="B89" s="107" t="s">
        <v>79</v>
      </c>
      <c r="C89" s="107"/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4"/>
      <c r="R89" s="16"/>
      <c r="S89" s="16"/>
      <c r="T89" s="16"/>
      <c r="U89" s="16"/>
      <c r="V89" s="16"/>
      <c r="W89" s="16"/>
      <c r="X89" s="106"/>
      <c r="Y89" s="106"/>
      <c r="Z89" s="108"/>
    </row>
    <row r="90" customFormat="false" ht="19.5" hidden="false" customHeight="true" outlineLevel="0" collapsed="false">
      <c r="A90" s="16"/>
      <c r="B90" s="109"/>
      <c r="C90" s="110"/>
      <c r="D90" s="110"/>
      <c r="E90" s="110"/>
      <c r="F90" s="110"/>
      <c r="G90" s="110"/>
      <c r="H90" s="110"/>
      <c r="I90" s="110"/>
      <c r="J90" s="110"/>
      <c r="K90" s="110"/>
      <c r="L90" s="110"/>
      <c r="M90" s="110"/>
      <c r="N90" s="110"/>
      <c r="O90" s="110"/>
      <c r="P90" s="110"/>
      <c r="Q90" s="104"/>
      <c r="R90" s="16"/>
      <c r="S90" s="16"/>
      <c r="T90" s="16"/>
      <c r="U90" s="16"/>
      <c r="V90" s="16"/>
      <c r="W90" s="16"/>
      <c r="X90" s="110"/>
      <c r="Y90" s="110"/>
      <c r="Z90" s="22"/>
    </row>
    <row r="91" customFormat="false" ht="19.5" hidden="false" customHeight="true" outlineLevel="0" collapsed="false">
      <c r="A91" s="16"/>
      <c r="B91" s="111" t="s">
        <v>80</v>
      </c>
      <c r="C91" s="112" t="s">
        <v>81</v>
      </c>
      <c r="D91" s="112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10"/>
      <c r="Q91" s="104"/>
      <c r="R91" s="16"/>
      <c r="S91" s="16"/>
      <c r="T91" s="16"/>
      <c r="U91" s="16"/>
      <c r="V91" s="16"/>
      <c r="W91" s="16"/>
      <c r="X91" s="16"/>
      <c r="Y91" s="16"/>
      <c r="Z91" s="22"/>
    </row>
    <row r="92" customFormat="false" ht="19.5" hidden="false" customHeight="true" outlineLevel="0" collapsed="false">
      <c r="A92" s="16"/>
      <c r="B92" s="109"/>
      <c r="C92" s="112" t="s">
        <v>82</v>
      </c>
      <c r="D92" s="112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10"/>
      <c r="Q92" s="104"/>
      <c r="R92" s="16"/>
      <c r="S92" s="16"/>
      <c r="T92" s="16"/>
      <c r="U92" s="16"/>
      <c r="V92" s="16"/>
      <c r="W92" s="16"/>
      <c r="X92" s="16"/>
      <c r="Y92" s="16"/>
      <c r="Z92" s="22"/>
    </row>
    <row r="93" customFormat="false" ht="19.5" hidden="false" customHeight="true" outlineLevel="0" collapsed="false">
      <c r="A93" s="16"/>
      <c r="B93" s="109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10"/>
      <c r="Q93" s="104"/>
      <c r="R93" s="16"/>
      <c r="S93" s="16"/>
      <c r="T93" s="16"/>
      <c r="U93" s="16"/>
      <c r="V93" s="16"/>
      <c r="W93" s="16"/>
      <c r="X93" s="16"/>
      <c r="Y93" s="16"/>
      <c r="Z93" s="22"/>
    </row>
    <row r="94" customFormat="false" ht="19.5" hidden="false" customHeight="true" outlineLevel="0" collapsed="false">
      <c r="A94" s="16"/>
      <c r="B94" s="113" t="s">
        <v>83</v>
      </c>
      <c r="C94" s="113"/>
      <c r="D94" s="16"/>
      <c r="E94" s="16"/>
      <c r="F94" s="16"/>
      <c r="G94" s="114"/>
      <c r="H94" s="114"/>
      <c r="I94" s="114"/>
      <c r="J94" s="114"/>
      <c r="K94" s="16"/>
      <c r="L94" s="114" t="s">
        <v>84</v>
      </c>
      <c r="M94" s="114"/>
      <c r="N94" s="16"/>
      <c r="O94" s="16"/>
      <c r="P94" s="110"/>
      <c r="Q94" s="104"/>
      <c r="R94" s="16"/>
      <c r="S94" s="16"/>
      <c r="T94" s="16"/>
      <c r="U94" s="16"/>
      <c r="V94" s="16"/>
      <c r="W94" s="16"/>
      <c r="X94" s="16"/>
      <c r="Y94" s="16"/>
      <c r="Z94" s="22"/>
    </row>
    <row r="95" customFormat="false" ht="19.5" hidden="false" customHeight="true" outlineLevel="0" collapsed="false">
      <c r="A95" s="16"/>
      <c r="B95" s="115"/>
      <c r="C95" s="115"/>
      <c r="D95" s="16"/>
      <c r="E95" s="16"/>
      <c r="F95" s="116"/>
      <c r="G95" s="116"/>
      <c r="H95" s="116"/>
      <c r="I95" s="116"/>
      <c r="J95" s="116"/>
      <c r="K95" s="16"/>
      <c r="L95" s="117"/>
      <c r="M95" s="117"/>
      <c r="N95" s="117"/>
      <c r="O95" s="117"/>
      <c r="P95" s="110"/>
      <c r="Q95" s="104"/>
      <c r="R95" s="16"/>
      <c r="S95" s="16"/>
      <c r="T95" s="16"/>
      <c r="U95" s="16"/>
      <c r="V95" s="16"/>
      <c r="W95" s="16"/>
      <c r="X95" s="16"/>
      <c r="Y95" s="16"/>
      <c r="Z95" s="22"/>
    </row>
    <row r="96" customFormat="false" ht="19.5" hidden="false" customHeight="true" outlineLevel="0" collapsed="false">
      <c r="A96" s="16"/>
      <c r="B96" s="109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10"/>
      <c r="Q96" s="104"/>
      <c r="R96" s="16"/>
      <c r="S96" s="16"/>
      <c r="T96" s="16"/>
      <c r="U96" s="16"/>
      <c r="V96" s="16"/>
      <c r="W96" s="16"/>
      <c r="X96" s="16"/>
      <c r="Y96" s="16"/>
      <c r="Z96" s="22"/>
    </row>
    <row r="97" customFormat="false" ht="15" hidden="false" customHeight="true" outlineLevel="0" collapsed="false">
      <c r="A97" s="16"/>
      <c r="B97" s="118"/>
      <c r="C97" s="119"/>
      <c r="D97" s="119"/>
      <c r="E97" s="119"/>
      <c r="F97" s="119"/>
      <c r="G97" s="119"/>
      <c r="H97" s="119"/>
      <c r="I97" s="119"/>
      <c r="J97" s="119"/>
      <c r="K97" s="119"/>
      <c r="L97" s="119"/>
      <c r="M97" s="119"/>
      <c r="N97" s="119"/>
      <c r="O97" s="119"/>
      <c r="P97" s="119"/>
      <c r="Q97" s="119"/>
      <c r="R97" s="16"/>
      <c r="S97" s="16"/>
      <c r="T97" s="16"/>
      <c r="U97" s="16"/>
      <c r="V97" s="16"/>
      <c r="W97" s="16"/>
      <c r="X97" s="119"/>
      <c r="Y97" s="119"/>
      <c r="Z97" s="120"/>
    </row>
    <row r="98" customFormat="false" ht="15" hidden="false" customHeight="true" outlineLevel="0" collapsed="false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04"/>
      <c r="R98" s="16"/>
      <c r="S98" s="16"/>
      <c r="T98" s="16"/>
      <c r="U98" s="16"/>
      <c r="V98" s="16"/>
      <c r="W98" s="16"/>
      <c r="X98" s="16"/>
      <c r="Y98" s="16"/>
      <c r="Z98" s="16"/>
    </row>
    <row r="99" customFormat="false" ht="17" hidden="false" customHeight="true" outlineLevel="0" collapsed="false">
      <c r="A99" s="16"/>
      <c r="B99" s="121" t="s">
        <v>85</v>
      </c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6"/>
      <c r="N99" s="16"/>
      <c r="O99" s="16"/>
      <c r="P99" s="16"/>
      <c r="Q99" s="104"/>
      <c r="R99" s="16"/>
      <c r="S99" s="16"/>
      <c r="T99" s="16"/>
      <c r="U99" s="16"/>
      <c r="V99" s="16"/>
      <c r="W99" s="16"/>
      <c r="X99" s="16"/>
      <c r="Y99" s="16"/>
      <c r="Z99" s="16"/>
    </row>
    <row r="100" customFormat="false" ht="22.7" hidden="false" customHeight="true" outlineLevel="0" collapsed="false">
      <c r="A100" s="16"/>
      <c r="B100" s="121" t="s">
        <v>86</v>
      </c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6"/>
      <c r="O100" s="16"/>
      <c r="P100" s="16"/>
      <c r="Q100" s="104"/>
      <c r="R100" s="16"/>
      <c r="S100" s="16"/>
      <c r="T100" s="16"/>
      <c r="U100" s="16"/>
      <c r="V100" s="16"/>
      <c r="W100" s="16"/>
      <c r="X100" s="16"/>
      <c r="Y100" s="16"/>
      <c r="Z100" s="16"/>
    </row>
  </sheetData>
  <sheetProtection sheet="true" objects="true" scenarios="true" selectLockedCells="true"/>
  <mergeCells count="75">
    <mergeCell ref="A1:Z1"/>
    <mergeCell ref="A2:Z2"/>
    <mergeCell ref="C3:Z3"/>
    <mergeCell ref="C4:Z4"/>
    <mergeCell ref="C5:Z5"/>
    <mergeCell ref="C6:Z6"/>
    <mergeCell ref="E7:G7"/>
    <mergeCell ref="I7:L7"/>
    <mergeCell ref="M7:P7"/>
    <mergeCell ref="X7:Z7"/>
    <mergeCell ref="B8:D8"/>
    <mergeCell ref="E8:G8"/>
    <mergeCell ref="J8:L8"/>
    <mergeCell ref="M8:P8"/>
    <mergeCell ref="X8:Z8"/>
    <mergeCell ref="B24:D24"/>
    <mergeCell ref="J24:L24"/>
    <mergeCell ref="J25:L25"/>
    <mergeCell ref="N25:P25"/>
    <mergeCell ref="X25:Z25"/>
    <mergeCell ref="B26:C26"/>
    <mergeCell ref="B27:C27"/>
    <mergeCell ref="H27:I27"/>
    <mergeCell ref="T27:U27"/>
    <mergeCell ref="B28:C28"/>
    <mergeCell ref="H28:I28"/>
    <mergeCell ref="T28:U28"/>
    <mergeCell ref="J29:L29"/>
    <mergeCell ref="N29:P29"/>
    <mergeCell ref="X29:Z29"/>
    <mergeCell ref="B30:C30"/>
    <mergeCell ref="B31:C31"/>
    <mergeCell ref="H31:I31"/>
    <mergeCell ref="T31:U31"/>
    <mergeCell ref="B32:C32"/>
    <mergeCell ref="H32:I32"/>
    <mergeCell ref="T32:U32"/>
    <mergeCell ref="B34:C34"/>
    <mergeCell ref="B35:C35"/>
    <mergeCell ref="B36:C36"/>
    <mergeCell ref="B37:C37"/>
    <mergeCell ref="B38:C38"/>
    <mergeCell ref="B40:C40"/>
    <mergeCell ref="B41:Z41"/>
    <mergeCell ref="B42:Z43"/>
    <mergeCell ref="P44:X44"/>
    <mergeCell ref="P45:X45"/>
    <mergeCell ref="P46:X46"/>
    <mergeCell ref="B48:Z48"/>
    <mergeCell ref="M50:O50"/>
    <mergeCell ref="N51:O51"/>
    <mergeCell ref="N52:O52"/>
    <mergeCell ref="N53:O53"/>
    <mergeCell ref="M54:O54"/>
    <mergeCell ref="N55:O55"/>
    <mergeCell ref="N56:O56"/>
    <mergeCell ref="N57:X57"/>
    <mergeCell ref="N58:Z58"/>
    <mergeCell ref="M60:O60"/>
    <mergeCell ref="N63:X63"/>
    <mergeCell ref="N65:X65"/>
    <mergeCell ref="B70:P70"/>
    <mergeCell ref="B71:P71"/>
    <mergeCell ref="B72:P72"/>
    <mergeCell ref="B82:P82"/>
    <mergeCell ref="B83:P83"/>
    <mergeCell ref="B89:C89"/>
    <mergeCell ref="C91:D91"/>
    <mergeCell ref="C92:D92"/>
    <mergeCell ref="B94:C94"/>
    <mergeCell ref="L94:M94"/>
    <mergeCell ref="B95:C95"/>
    <mergeCell ref="L95:O95"/>
    <mergeCell ref="B99:L99"/>
    <mergeCell ref="B100:M10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586</TotalTime>
  <Application>LibreOffice/7.5.5.2$Windows_X86_64 LibreOffice_project/ca8fe7424262805f223b9a2334bc7181abbcbf5e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2023-12-24T14:32:12Z</dcterms:created>
  <dc:creator/>
  <dc:description/>
  <dc:language>it-IT</dc:language>
  <cp:lastModifiedBy/>
  <dcterms:modified xsi:type="dcterms:W3CDTF">2025-01-20T17:40:01Z</dcterms:modified>
  <cp:revision>134</cp:revision>
  <dc:subject/>
  <dc:title>ONERI2018.xls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